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8460" windowHeight="6288"/>
  </bookViews>
  <sheets>
    <sheet name="Inv opg 18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7" i="1"/>
  <c r="E44" s="1"/>
  <c r="C17"/>
  <c r="D17"/>
  <c r="B17"/>
  <c r="E51"/>
  <c r="B52"/>
  <c r="E6"/>
  <c r="C52" s="1"/>
  <c r="B30"/>
  <c r="C30" s="1"/>
  <c r="D30" s="1"/>
  <c r="B53"/>
  <c r="C53" s="1"/>
  <c r="B54"/>
  <c r="C54" s="1"/>
  <c r="B55"/>
  <c r="C55" s="1"/>
  <c r="B56"/>
  <c r="C56" s="1"/>
  <c r="E37"/>
  <c r="D29"/>
  <c r="C29"/>
  <c r="E17"/>
  <c r="F17" s="1"/>
  <c r="B19" l="1"/>
  <c r="G17"/>
  <c r="D52"/>
  <c r="E52" s="1"/>
  <c r="E30"/>
  <c r="B21"/>
  <c r="B31"/>
  <c r="C31" l="1"/>
  <c r="D31" s="1"/>
  <c r="D53" l="1"/>
  <c r="E53" s="1"/>
  <c r="E31"/>
  <c r="B32"/>
  <c r="C32" l="1"/>
  <c r="D32" s="1"/>
  <c r="B33"/>
  <c r="B34" l="1"/>
  <c r="C34" s="1"/>
  <c r="D34" s="1"/>
  <c r="C33"/>
  <c r="D33" s="1"/>
  <c r="D54"/>
  <c r="E54" s="1"/>
  <c r="E32"/>
  <c r="D56" l="1"/>
  <c r="E56" s="1"/>
  <c r="E34"/>
  <c r="E33"/>
  <c r="D55"/>
  <c r="E55" s="1"/>
  <c r="E59" s="1"/>
  <c r="E57"/>
  <c r="E35"/>
  <c r="E38" s="1"/>
  <c r="E39" s="1"/>
  <c r="E45" s="1"/>
  <c r="E46" s="1"/>
</calcChain>
</file>

<file path=xl/sharedStrings.xml><?xml version="1.0" encoding="utf-8"?>
<sst xmlns="http://schemas.openxmlformats.org/spreadsheetml/2006/main" count="44" uniqueCount="41">
  <si>
    <t>Rente før skat</t>
  </si>
  <si>
    <t>Rente efter skat</t>
  </si>
  <si>
    <t>Afskrivning</t>
  </si>
  <si>
    <t>År</t>
  </si>
  <si>
    <t>Saldo</t>
  </si>
  <si>
    <t>Skattebesp.</t>
  </si>
  <si>
    <t xml:space="preserve"> Nuværdi</t>
  </si>
  <si>
    <t>Anskaffelsessum</t>
  </si>
  <si>
    <t>Sum</t>
  </si>
  <si>
    <t>Maskinens købspris</t>
  </si>
  <si>
    <t>Anskaffelsespris efter skat</t>
  </si>
  <si>
    <t>Investeringens kapitalværdi</t>
  </si>
  <si>
    <t>Årlig netttobet.</t>
  </si>
  <si>
    <t>Maskinens købspris efter skat</t>
  </si>
  <si>
    <t>Investeringens nuværdi efter skat</t>
  </si>
  <si>
    <t>Alternativ beregningsmåde</t>
  </si>
  <si>
    <t>DB før skat</t>
  </si>
  <si>
    <t>DB eft. skat</t>
  </si>
  <si>
    <t>på afskrivn.</t>
  </si>
  <si>
    <t>Cash flow</t>
  </si>
  <si>
    <t>efter skat</t>
  </si>
  <si>
    <t>Residualt</t>
  </si>
  <si>
    <t>Nutidsværdi v. rente på 7%</t>
  </si>
  <si>
    <t>Intern rente</t>
  </si>
  <si>
    <t>Data:</t>
  </si>
  <si>
    <t>Levetid i år</t>
  </si>
  <si>
    <t>Skattesats</t>
  </si>
  <si>
    <t>Investeringsopgave nr. 18</t>
  </si>
  <si>
    <t>Betalingsrækken:</t>
  </si>
  <si>
    <t>Betaling</t>
  </si>
  <si>
    <t>Nuværdi</t>
  </si>
  <si>
    <t>Spørgsmål 2  -  Efter skat  -  Virksomhed B</t>
  </si>
  <si>
    <t>Skat-besp.</t>
  </si>
  <si>
    <t>Nuværdi af årlige indbet. overskud efter skat</t>
  </si>
  <si>
    <t>Spørgsmål 1  -  Før skat -  Virksomhed A</t>
  </si>
  <si>
    <t>Tabel for beregning af nuværdi af skattebesparelser på afskrivninger.</t>
  </si>
  <si>
    <t>Skattebesparelse på afskrivninger</t>
  </si>
  <si>
    <t>Afskrivn.*</t>
  </si>
  <si>
    <t>* Tabsfradrag i år 5</t>
  </si>
  <si>
    <t>Ny kalkulationsrentefod - efter skat - på 8 %.</t>
  </si>
  <si>
    <t>Rente 7,5%</t>
  </si>
</sst>
</file>

<file path=xl/styles.xml><?xml version="1.0" encoding="utf-8"?>
<styleSheet xmlns="http://schemas.openxmlformats.org/spreadsheetml/2006/main">
  <numFmts count="2">
    <numFmt numFmtId="164" formatCode="&quot;kr&quot;\ #,##0_);[Red]\(&quot;kr&quot;\ #,##0\)"/>
    <numFmt numFmtId="165" formatCode="0.0%"/>
  </numFmts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0" applyNumberFormat="1" applyFont="1"/>
    <xf numFmtId="9" fontId="4" fillId="0" borderId="0" xfId="0" applyNumberFormat="1" applyFont="1" applyAlignment="1">
      <alignment horizontal="left"/>
    </xf>
    <xf numFmtId="165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4" fillId="0" borderId="7" xfId="0" applyFont="1" applyBorder="1"/>
    <xf numFmtId="1" fontId="4" fillId="0" borderId="7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0" fontId="6" fillId="0" borderId="0" xfId="0" applyFont="1"/>
    <xf numFmtId="164" fontId="4" fillId="0" borderId="0" xfId="0" applyNumberFormat="1" applyFont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0" borderId="14" xfId="0" applyNumberFormat="1" applyFont="1" applyBorder="1"/>
    <xf numFmtId="3" fontId="4" fillId="0" borderId="1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3" fontId="4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3" fontId="4" fillId="0" borderId="9" xfId="0" applyNumberFormat="1" applyFont="1" applyBorder="1"/>
    <xf numFmtId="0" fontId="4" fillId="0" borderId="3" xfId="0" applyFont="1" applyBorder="1"/>
    <xf numFmtId="0" fontId="4" fillId="0" borderId="10" xfId="0" applyFont="1" applyBorder="1"/>
    <xf numFmtId="3" fontId="4" fillId="0" borderId="4" xfId="0" applyNumberFormat="1" applyFont="1" applyBorder="1"/>
    <xf numFmtId="0" fontId="6" fillId="0" borderId="5" xfId="0" applyFont="1" applyBorder="1"/>
    <xf numFmtId="3" fontId="6" fillId="0" borderId="12" xfId="0" applyNumberFormat="1" applyFont="1" applyBorder="1"/>
    <xf numFmtId="3" fontId="4" fillId="0" borderId="1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10" fontId="6" fillId="2" borderId="0" xfId="0" applyNumberFormat="1" applyFont="1" applyFill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18</xdr:row>
      <xdr:rowOff>129540</xdr:rowOff>
    </xdr:from>
    <xdr:to>
      <xdr:col>3</xdr:col>
      <xdr:colOff>182880</xdr:colOff>
      <xdr:row>19</xdr:row>
      <xdr:rowOff>160020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77440" y="317754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19</xdr:row>
      <xdr:rowOff>131445</xdr:rowOff>
    </xdr:from>
    <xdr:to>
      <xdr:col>4</xdr:col>
      <xdr:colOff>66675</xdr:colOff>
      <xdr:row>21</xdr:row>
      <xdr:rowOff>28694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52600" y="3238500"/>
          <a:ext cx="1143000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 = IRR (B17:G17)</a:t>
          </a:r>
        </a:p>
      </xdr:txBody>
    </xdr:sp>
    <xdr:clientData/>
  </xdr:twoCellAnchor>
  <xdr:twoCellAnchor editAs="oneCell">
    <xdr:from>
      <xdr:col>2</xdr:col>
      <xdr:colOff>449580</xdr:colOff>
      <xdr:row>18</xdr:row>
      <xdr:rowOff>91440</xdr:rowOff>
    </xdr:from>
    <xdr:to>
      <xdr:col>2</xdr:col>
      <xdr:colOff>525780</xdr:colOff>
      <xdr:row>19</xdr:row>
      <xdr:rowOff>121920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110740" y="313944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17</xdr:row>
      <xdr:rowOff>133350</xdr:rowOff>
    </xdr:from>
    <xdr:to>
      <xdr:col>4</xdr:col>
      <xdr:colOff>577215</xdr:colOff>
      <xdr:row>19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52600" y="2924175"/>
          <a:ext cx="1638300" cy="2190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= - C4 + NPV(C5;C17:G17)</a:t>
          </a:r>
        </a:p>
      </xdr:txBody>
    </xdr:sp>
    <xdr:clientData/>
  </xdr:twoCellAnchor>
  <xdr:twoCellAnchor>
    <xdr:from>
      <xdr:col>3</xdr:col>
      <xdr:colOff>390525</xdr:colOff>
      <xdr:row>40</xdr:row>
      <xdr:rowOff>57150</xdr:rowOff>
    </xdr:from>
    <xdr:to>
      <xdr:col>5</xdr:col>
      <xdr:colOff>409575</xdr:colOff>
      <xdr:row>41</xdr:row>
      <xdr:rowOff>122051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609850" y="6572250"/>
          <a:ext cx="1533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= - PV(C7;A34;(1-C6)*C8)</a:t>
          </a:r>
        </a:p>
      </xdr:txBody>
    </xdr:sp>
    <xdr:clientData/>
  </xdr:twoCellAnchor>
  <xdr:twoCellAnchor>
    <xdr:from>
      <xdr:col>4</xdr:col>
      <xdr:colOff>68580</xdr:colOff>
      <xdr:row>41</xdr:row>
      <xdr:rowOff>129540</xdr:rowOff>
    </xdr:from>
    <xdr:to>
      <xdr:col>4</xdr:col>
      <xdr:colOff>76200</xdr:colOff>
      <xdr:row>43</xdr:row>
      <xdr:rowOff>91440</xdr:rowOff>
    </xdr:to>
    <xdr:sp macro="" textlink="">
      <xdr:nvSpPr>
        <xdr:cNvPr id="1078" name="Line 12"/>
        <xdr:cNvSpPr>
          <a:spLocks noChangeShapeType="1"/>
        </xdr:cNvSpPr>
      </xdr:nvSpPr>
      <xdr:spPr bwMode="auto">
        <a:xfrm>
          <a:off x="2948940" y="7033260"/>
          <a:ext cx="762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68580</xdr:colOff>
      <xdr:row>43</xdr:row>
      <xdr:rowOff>91440</xdr:rowOff>
    </xdr:from>
    <xdr:to>
      <xdr:col>4</xdr:col>
      <xdr:colOff>274320</xdr:colOff>
      <xdr:row>43</xdr:row>
      <xdr:rowOff>91440</xdr:rowOff>
    </xdr:to>
    <xdr:sp macro="" textlink="">
      <xdr:nvSpPr>
        <xdr:cNvPr id="1079" name="Line 13"/>
        <xdr:cNvSpPr>
          <a:spLocks noChangeShapeType="1"/>
        </xdr:cNvSpPr>
      </xdr:nvSpPr>
      <xdr:spPr bwMode="auto">
        <a:xfrm>
          <a:off x="2948940" y="733044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workbookViewId="0">
      <selection activeCell="I44" sqref="I44"/>
    </sheetView>
  </sheetViews>
  <sheetFormatPr defaultRowHeight="13.2"/>
  <cols>
    <col min="1" max="1" width="11.33203125" customWidth="1"/>
    <col min="2" max="2" width="12.88671875" bestFit="1" customWidth="1"/>
    <col min="3" max="3" width="11.33203125" bestFit="1" customWidth="1"/>
    <col min="4" max="4" width="11.5546875" bestFit="1" customWidth="1"/>
    <col min="5" max="5" width="13.5546875" bestFit="1" customWidth="1"/>
  </cols>
  <sheetData>
    <row r="1" spans="1:7" ht="17.399999999999999">
      <c r="A1" s="1" t="s">
        <v>27</v>
      </c>
    </row>
    <row r="3" spans="1:7" ht="13.8">
      <c r="A3" s="2" t="s">
        <v>24</v>
      </c>
      <c r="B3" s="3"/>
      <c r="C3" s="3"/>
      <c r="D3" s="3"/>
      <c r="E3" s="3"/>
      <c r="F3" s="3"/>
      <c r="G3" s="3"/>
    </row>
    <row r="4" spans="1:7" ht="13.8">
      <c r="A4" s="3" t="s">
        <v>7</v>
      </c>
      <c r="B4" s="3"/>
      <c r="C4" s="4">
        <v>500000</v>
      </c>
      <c r="D4" s="3"/>
      <c r="E4" s="3"/>
      <c r="F4" s="3"/>
      <c r="G4" s="3"/>
    </row>
    <row r="5" spans="1:7" ht="13.8">
      <c r="A5" s="3" t="s">
        <v>0</v>
      </c>
      <c r="B5" s="3"/>
      <c r="C5" s="5">
        <v>0.1</v>
      </c>
      <c r="D5" s="3"/>
      <c r="E5" s="3"/>
      <c r="F5" s="3"/>
      <c r="G5" s="3"/>
    </row>
    <row r="6" spans="1:7" ht="13.8">
      <c r="A6" s="3" t="s">
        <v>26</v>
      </c>
      <c r="B6" s="3"/>
      <c r="C6" s="5">
        <v>0.25</v>
      </c>
      <c r="D6" s="3" t="s">
        <v>21</v>
      </c>
      <c r="E6" s="6">
        <f>1-C6</f>
        <v>0.75</v>
      </c>
      <c r="F6" s="3"/>
      <c r="G6" s="3"/>
    </row>
    <row r="7" spans="1:7" ht="13.8">
      <c r="A7" s="3" t="s">
        <v>1</v>
      </c>
      <c r="B7" s="3"/>
      <c r="C7" s="7">
        <f>C5*(1-C6)</f>
        <v>7.5000000000000011E-2</v>
      </c>
      <c r="D7" s="3"/>
      <c r="E7" s="3"/>
      <c r="F7" s="3"/>
      <c r="G7" s="3"/>
    </row>
    <row r="8" spans="1:7" ht="13.8">
      <c r="A8" s="3" t="s">
        <v>12</v>
      </c>
      <c r="B8" s="3"/>
      <c r="C8" s="4">
        <v>150000</v>
      </c>
      <c r="D8" s="3"/>
      <c r="E8" s="3"/>
      <c r="F8" s="3"/>
      <c r="G8" s="3"/>
    </row>
    <row r="9" spans="1:7" ht="13.8">
      <c r="A9" s="3" t="s">
        <v>2</v>
      </c>
      <c r="B9" s="3"/>
      <c r="C9" s="5">
        <v>0.25</v>
      </c>
      <c r="D9" s="3"/>
      <c r="E9" s="3"/>
      <c r="F9" s="3"/>
      <c r="G9" s="3"/>
    </row>
    <row r="10" spans="1:7" ht="13.8">
      <c r="A10" s="3" t="s">
        <v>25</v>
      </c>
      <c r="B10" s="3"/>
      <c r="C10" s="8">
        <v>5</v>
      </c>
      <c r="D10" s="3"/>
      <c r="E10" s="3"/>
      <c r="F10" s="3"/>
      <c r="G10" s="3"/>
    </row>
    <row r="11" spans="1:7" ht="13.8">
      <c r="A11" s="3"/>
      <c r="B11" s="3"/>
      <c r="C11" s="8"/>
      <c r="D11" s="3"/>
      <c r="E11" s="3"/>
      <c r="F11" s="3"/>
      <c r="G11" s="3"/>
    </row>
    <row r="12" spans="1:7" ht="13.8">
      <c r="A12" s="2" t="s">
        <v>34</v>
      </c>
      <c r="B12" s="3"/>
      <c r="C12" s="8"/>
      <c r="D12" s="3"/>
      <c r="E12" s="3"/>
      <c r="F12" s="3"/>
      <c r="G12" s="3"/>
    </row>
    <row r="13" spans="1:7" ht="13.8">
      <c r="A13" s="3"/>
      <c r="B13" s="3"/>
      <c r="C13" s="8"/>
      <c r="D13" s="3"/>
      <c r="E13" s="3"/>
      <c r="F13" s="3"/>
      <c r="G13" s="3"/>
    </row>
    <row r="14" spans="1:7" ht="14.4">
      <c r="A14" s="9" t="s">
        <v>28</v>
      </c>
      <c r="B14" s="3"/>
      <c r="C14" s="8"/>
      <c r="D14" s="3"/>
      <c r="E14" s="3"/>
      <c r="F14" s="3"/>
      <c r="G14" s="3"/>
    </row>
    <row r="15" spans="1:7" ht="13.8">
      <c r="A15" s="3"/>
      <c r="B15" s="3"/>
      <c r="C15" s="8"/>
      <c r="D15" s="3"/>
      <c r="E15" s="3"/>
      <c r="F15" s="3"/>
      <c r="G15" s="3"/>
    </row>
    <row r="16" spans="1:7" ht="13.8">
      <c r="A16" s="10" t="s">
        <v>3</v>
      </c>
      <c r="B16" s="10">
        <v>0</v>
      </c>
      <c r="C16" s="11">
        <v>1</v>
      </c>
      <c r="D16" s="10">
        <v>2</v>
      </c>
      <c r="E16" s="10">
        <v>3</v>
      </c>
      <c r="F16" s="10">
        <v>4</v>
      </c>
      <c r="G16" s="10">
        <v>5</v>
      </c>
    </row>
    <row r="17" spans="1:7" ht="13.8">
      <c r="A17" s="12" t="s">
        <v>29</v>
      </c>
      <c r="B17" s="13">
        <f>-C4</f>
        <v>-500000</v>
      </c>
      <c r="C17" s="13">
        <f>C8</f>
        <v>150000</v>
      </c>
      <c r="D17" s="13">
        <f>C17</f>
        <v>150000</v>
      </c>
      <c r="E17" s="13">
        <f>D17</f>
        <v>150000</v>
      </c>
      <c r="F17" s="13">
        <f>E17</f>
        <v>150000</v>
      </c>
      <c r="G17" s="13">
        <f>F17</f>
        <v>150000</v>
      </c>
    </row>
    <row r="18" spans="1:7" ht="13.8">
      <c r="A18" s="3"/>
      <c r="B18" s="3"/>
      <c r="C18" s="8"/>
      <c r="D18" s="3"/>
      <c r="E18" s="3"/>
      <c r="F18" s="3"/>
      <c r="G18" s="3"/>
    </row>
    <row r="19" spans="1:7" ht="13.8">
      <c r="A19" s="14" t="s">
        <v>30</v>
      </c>
      <c r="B19" s="15">
        <f xml:space="preserve"> - C4 + NPV(C5,C17:G17)</f>
        <v>68618.015411267057</v>
      </c>
      <c r="C19" s="8"/>
      <c r="D19" s="3"/>
      <c r="E19" s="3"/>
      <c r="F19" s="3"/>
      <c r="G19" s="3"/>
    </row>
    <row r="20" spans="1:7" ht="13.8">
      <c r="A20" s="3"/>
      <c r="B20" s="3"/>
      <c r="C20" s="8"/>
      <c r="D20" s="3"/>
      <c r="E20" s="3"/>
      <c r="F20" s="3"/>
      <c r="G20" s="3"/>
    </row>
    <row r="21" spans="1:7" ht="13.8">
      <c r="A21" s="14" t="s">
        <v>23</v>
      </c>
      <c r="B21" s="7">
        <f>IRR(B17:G17)</f>
        <v>0.15238237116626493</v>
      </c>
      <c r="C21" s="8"/>
      <c r="D21" s="3"/>
      <c r="E21" s="3"/>
      <c r="F21" s="3"/>
      <c r="G21" s="3"/>
    </row>
    <row r="22" spans="1:7" ht="13.8">
      <c r="A22" s="14"/>
      <c r="B22" s="3"/>
      <c r="C22" s="8"/>
      <c r="D22" s="3"/>
      <c r="E22" s="3"/>
      <c r="F22" s="3"/>
      <c r="G22" s="3"/>
    </row>
    <row r="23" spans="1:7" ht="13.8">
      <c r="A23" s="2" t="s">
        <v>31</v>
      </c>
      <c r="B23" s="3"/>
      <c r="C23" s="3"/>
      <c r="D23" s="3"/>
      <c r="E23" s="3"/>
      <c r="F23" s="3"/>
      <c r="G23" s="3"/>
    </row>
    <row r="24" spans="1:7" ht="13.8">
      <c r="A24" s="2"/>
      <c r="B24" s="3"/>
      <c r="C24" s="3"/>
      <c r="D24" s="3"/>
      <c r="E24" s="3"/>
      <c r="F24" s="3"/>
      <c r="G24" s="3"/>
    </row>
    <row r="25" spans="1:7" ht="13.8">
      <c r="A25" s="3" t="s">
        <v>39</v>
      </c>
      <c r="B25" s="3"/>
      <c r="C25" s="3"/>
      <c r="D25" s="3"/>
      <c r="E25" s="3"/>
      <c r="F25" s="3"/>
      <c r="G25" s="3"/>
    </row>
    <row r="26" spans="1:7" ht="13.8">
      <c r="A26" s="3"/>
      <c r="B26" s="3"/>
      <c r="C26" s="3"/>
      <c r="D26" s="3"/>
      <c r="E26" s="3"/>
      <c r="F26" s="3"/>
      <c r="G26" s="3"/>
    </row>
    <row r="27" spans="1:7" ht="13.8">
      <c r="A27" s="3" t="s">
        <v>35</v>
      </c>
      <c r="B27" s="3"/>
      <c r="C27" s="3"/>
      <c r="D27" s="3"/>
      <c r="E27" s="3"/>
      <c r="F27" s="3"/>
      <c r="G27" s="3"/>
    </row>
    <row r="28" spans="1:7" ht="13.8">
      <c r="A28" s="16" t="s">
        <v>3</v>
      </c>
      <c r="B28" s="16" t="s">
        <v>4</v>
      </c>
      <c r="C28" s="16" t="s">
        <v>37</v>
      </c>
      <c r="D28" s="17" t="s">
        <v>32</v>
      </c>
      <c r="E28" s="18" t="s">
        <v>6</v>
      </c>
      <c r="F28" s="3"/>
      <c r="G28" s="3"/>
    </row>
    <row r="29" spans="1:7" ht="13.8">
      <c r="A29" s="19"/>
      <c r="B29" s="12"/>
      <c r="C29" s="20">
        <f>C9</f>
        <v>0.25</v>
      </c>
      <c r="D29" s="20">
        <f>C6</f>
        <v>0.25</v>
      </c>
      <c r="E29" s="21" t="s">
        <v>40</v>
      </c>
      <c r="F29" s="3"/>
      <c r="G29" s="3"/>
    </row>
    <row r="30" spans="1:7" ht="13.8">
      <c r="A30" s="16">
        <v>1</v>
      </c>
      <c r="B30" s="22">
        <f>C4</f>
        <v>500000</v>
      </c>
      <c r="C30" s="22">
        <f>B30*$C$9</f>
        <v>125000</v>
      </c>
      <c r="D30" s="22">
        <f>C30*$C$6</f>
        <v>31250</v>
      </c>
      <c r="E30" s="23">
        <f>D30*POWER(1+$C$7,-A30)</f>
        <v>29069.767441860466</v>
      </c>
      <c r="F30" s="3"/>
      <c r="G30" s="3"/>
    </row>
    <row r="31" spans="1:7" ht="13.8">
      <c r="A31" s="24">
        <v>2</v>
      </c>
      <c r="B31" s="25">
        <f>B30-C30</f>
        <v>375000</v>
      </c>
      <c r="C31" s="25">
        <f>B31*$C$9</f>
        <v>93750</v>
      </c>
      <c r="D31" s="25">
        <f>C31*$C$6</f>
        <v>23437.5</v>
      </c>
      <c r="E31" s="26">
        <f>D31*POWER(1+$C$7,-A31)</f>
        <v>20281.233098972418</v>
      </c>
      <c r="F31" s="3"/>
      <c r="G31" s="3"/>
    </row>
    <row r="32" spans="1:7" ht="13.8">
      <c r="A32" s="24">
        <v>3</v>
      </c>
      <c r="B32" s="25">
        <f>B31-C31</f>
        <v>281250</v>
      </c>
      <c r="C32" s="25">
        <f>B32*$C$9</f>
        <v>70312.5</v>
      </c>
      <c r="D32" s="25">
        <f>C32*$C$6</f>
        <v>17578.125</v>
      </c>
      <c r="E32" s="26">
        <f>D32*POWER(1+$C$7,-A32)</f>
        <v>14149.697510910992</v>
      </c>
      <c r="F32" s="3"/>
      <c r="G32" s="3"/>
    </row>
    <row r="33" spans="1:7" ht="13.8">
      <c r="A33" s="24">
        <v>4</v>
      </c>
      <c r="B33" s="25">
        <f>B32-C32</f>
        <v>210937.5</v>
      </c>
      <c r="C33" s="25">
        <f>B33*$C$9</f>
        <v>52734.375</v>
      </c>
      <c r="D33" s="25">
        <f>C33*$C$6</f>
        <v>13183.59375</v>
      </c>
      <c r="E33" s="26">
        <f>D33*POWER(1+$C$7,-A33)</f>
        <v>9871.8819843565052</v>
      </c>
      <c r="F33" s="3"/>
      <c r="G33" s="3"/>
    </row>
    <row r="34" spans="1:7" ht="13.8">
      <c r="A34" s="19">
        <v>5</v>
      </c>
      <c r="B34" s="13">
        <f>B33-C33</f>
        <v>158203.125</v>
      </c>
      <c r="C34" s="13">
        <f>B34</f>
        <v>158203.125</v>
      </c>
      <c r="D34" s="13">
        <f>C34*$C$6</f>
        <v>39550.78125</v>
      </c>
      <c r="E34" s="27">
        <f>D34*POWER(1+$C$7,-A34)</f>
        <v>27549.438095878617</v>
      </c>
      <c r="F34" s="3" t="s">
        <v>38</v>
      </c>
      <c r="G34" s="3"/>
    </row>
    <row r="35" spans="1:7" ht="13.8">
      <c r="A35" s="28" t="s">
        <v>8</v>
      </c>
      <c r="B35" s="29"/>
      <c r="C35" s="29"/>
      <c r="D35" s="29"/>
      <c r="E35" s="30">
        <f>SUM(E30:E34)</f>
        <v>100922.018131979</v>
      </c>
      <c r="F35" s="3"/>
      <c r="G35" s="3"/>
    </row>
    <row r="36" spans="1:7" ht="13.8">
      <c r="A36" s="3"/>
      <c r="B36" s="3"/>
      <c r="C36" s="3"/>
      <c r="D36" s="3"/>
      <c r="E36" s="3"/>
      <c r="F36" s="3"/>
      <c r="G36" s="3"/>
    </row>
    <row r="37" spans="1:7" ht="13.8">
      <c r="A37" s="31" t="s">
        <v>9</v>
      </c>
      <c r="B37" s="32"/>
      <c r="C37" s="32"/>
      <c r="D37" s="32"/>
      <c r="E37" s="33">
        <f>C4</f>
        <v>500000</v>
      </c>
      <c r="F37" s="3"/>
      <c r="G37" s="3"/>
    </row>
    <row r="38" spans="1:7" ht="13.8">
      <c r="A38" s="34" t="s">
        <v>36</v>
      </c>
      <c r="B38" s="35"/>
      <c r="C38" s="35"/>
      <c r="D38" s="35"/>
      <c r="E38" s="36">
        <f>E35</f>
        <v>100922.018131979</v>
      </c>
      <c r="F38" s="3"/>
      <c r="G38" s="3"/>
    </row>
    <row r="39" spans="1:7" ht="13.8">
      <c r="A39" s="37" t="s">
        <v>10</v>
      </c>
      <c r="B39" s="29"/>
      <c r="C39" s="29"/>
      <c r="D39" s="29"/>
      <c r="E39" s="38">
        <f>E37-E38</f>
        <v>399077.98186802102</v>
      </c>
      <c r="F39" s="3"/>
      <c r="G39" s="3"/>
    </row>
    <row r="40" spans="1:7" ht="13.8">
      <c r="A40" s="3"/>
      <c r="B40" s="3"/>
      <c r="C40" s="3"/>
      <c r="D40" s="3"/>
      <c r="E40" s="3"/>
      <c r="F40" s="3"/>
      <c r="G40" s="3"/>
    </row>
    <row r="41" spans="1:7" ht="14.4">
      <c r="A41" s="9" t="s">
        <v>11</v>
      </c>
      <c r="B41" s="3"/>
      <c r="C41" s="3"/>
      <c r="D41" s="3"/>
      <c r="E41" s="3"/>
      <c r="F41" s="3"/>
      <c r="G41" s="3"/>
    </row>
    <row r="42" spans="1:7" ht="14.4">
      <c r="A42" s="9"/>
      <c r="B42" s="3"/>
      <c r="C42" s="3"/>
      <c r="D42" s="3"/>
      <c r="E42" s="3"/>
      <c r="F42" s="3"/>
      <c r="G42" s="3"/>
    </row>
    <row r="43" spans="1:7" ht="13.8">
      <c r="A43" s="3"/>
      <c r="B43" s="3"/>
      <c r="C43" s="3"/>
      <c r="D43" s="3"/>
      <c r="E43" s="3"/>
      <c r="F43" s="3"/>
      <c r="G43" s="3"/>
    </row>
    <row r="44" spans="1:7" ht="13.8">
      <c r="A44" s="31" t="s">
        <v>33</v>
      </c>
      <c r="B44" s="32"/>
      <c r="C44" s="32"/>
      <c r="D44" s="32"/>
      <c r="E44" s="33">
        <f>-PV(C7,A34,(1-C6)*C8)</f>
        <v>455162.05147482571</v>
      </c>
      <c r="F44" s="3"/>
      <c r="G44" s="3"/>
    </row>
    <row r="45" spans="1:7" ht="13.8">
      <c r="A45" s="34" t="s">
        <v>13</v>
      </c>
      <c r="B45" s="35"/>
      <c r="C45" s="35"/>
      <c r="D45" s="35"/>
      <c r="E45" s="36">
        <f>E39</f>
        <v>399077.98186802102</v>
      </c>
      <c r="F45" s="3"/>
      <c r="G45" s="3"/>
    </row>
    <row r="46" spans="1:7" ht="13.8">
      <c r="A46" s="37" t="s">
        <v>14</v>
      </c>
      <c r="B46" s="29"/>
      <c r="C46" s="29"/>
      <c r="D46" s="29"/>
      <c r="E46" s="45">
        <f>E44-E45</f>
        <v>56084.069606804696</v>
      </c>
      <c r="F46" s="3"/>
      <c r="G46" s="3"/>
    </row>
    <row r="47" spans="1:7" ht="13.8">
      <c r="A47" s="3"/>
      <c r="B47" s="3"/>
      <c r="C47" s="3"/>
      <c r="D47" s="3"/>
      <c r="E47" s="3"/>
      <c r="F47" s="3"/>
      <c r="G47" s="3"/>
    </row>
    <row r="48" spans="1:7" ht="14.4">
      <c r="A48" s="9" t="s">
        <v>15</v>
      </c>
      <c r="B48" s="3"/>
      <c r="C48" s="3"/>
      <c r="D48" s="3"/>
      <c r="E48" s="3"/>
      <c r="F48" s="3"/>
      <c r="G48" s="3"/>
    </row>
    <row r="49" spans="1:7" ht="13.8">
      <c r="A49" s="16" t="s">
        <v>3</v>
      </c>
      <c r="B49" s="16" t="s">
        <v>16</v>
      </c>
      <c r="C49" s="16" t="s">
        <v>17</v>
      </c>
      <c r="D49" s="16" t="s">
        <v>5</v>
      </c>
      <c r="E49" s="18" t="s">
        <v>19</v>
      </c>
      <c r="F49" s="3"/>
      <c r="G49" s="3"/>
    </row>
    <row r="50" spans="1:7" ht="13.8">
      <c r="A50" s="19"/>
      <c r="B50" s="19"/>
      <c r="C50" s="19"/>
      <c r="D50" s="19" t="s">
        <v>18</v>
      </c>
      <c r="E50" s="21" t="s">
        <v>20</v>
      </c>
      <c r="F50" s="3"/>
      <c r="G50" s="3"/>
    </row>
    <row r="51" spans="1:7" ht="13.8">
      <c r="A51" s="16">
        <v>0</v>
      </c>
      <c r="B51" s="16"/>
      <c r="C51" s="16"/>
      <c r="D51" s="16"/>
      <c r="E51" s="23">
        <f>-C4</f>
        <v>-500000</v>
      </c>
      <c r="F51" s="3"/>
      <c r="G51" s="3"/>
    </row>
    <row r="52" spans="1:7" ht="13.8">
      <c r="A52" s="24">
        <v>1</v>
      </c>
      <c r="B52" s="39">
        <f>$C$8</f>
        <v>150000</v>
      </c>
      <c r="C52" s="39">
        <f>B52*$E$6</f>
        <v>112500</v>
      </c>
      <c r="D52" s="39">
        <f>D30</f>
        <v>31250</v>
      </c>
      <c r="E52" s="26">
        <f>C52+D52</f>
        <v>143750</v>
      </c>
      <c r="F52" s="3"/>
      <c r="G52" s="3"/>
    </row>
    <row r="53" spans="1:7" ht="13.8">
      <c r="A53" s="24">
        <v>2</v>
      </c>
      <c r="B53" s="39">
        <f>$C$8</f>
        <v>150000</v>
      </c>
      <c r="C53" s="39">
        <f>B53*$E$6</f>
        <v>112500</v>
      </c>
      <c r="D53" s="39">
        <f>D31</f>
        <v>23437.5</v>
      </c>
      <c r="E53" s="26">
        <f>C53+D53</f>
        <v>135937.5</v>
      </c>
      <c r="F53" s="3"/>
      <c r="G53" s="3"/>
    </row>
    <row r="54" spans="1:7" ht="13.8">
      <c r="A54" s="24">
        <v>3</v>
      </c>
      <c r="B54" s="39">
        <f>$C$8</f>
        <v>150000</v>
      </c>
      <c r="C54" s="39">
        <f>B54*$E$6</f>
        <v>112500</v>
      </c>
      <c r="D54" s="39">
        <f>D32</f>
        <v>17578.125</v>
      </c>
      <c r="E54" s="26">
        <f>C54+D54</f>
        <v>130078.125</v>
      </c>
      <c r="F54" s="3"/>
      <c r="G54" s="3"/>
    </row>
    <row r="55" spans="1:7" ht="13.8">
      <c r="A55" s="24">
        <v>4</v>
      </c>
      <c r="B55" s="39">
        <f>$C$8</f>
        <v>150000</v>
      </c>
      <c r="C55" s="39">
        <f>B55*$E$6</f>
        <v>112500</v>
      </c>
      <c r="D55" s="39">
        <f>D33</f>
        <v>13183.59375</v>
      </c>
      <c r="E55" s="26">
        <f>C55+D55</f>
        <v>125683.59375</v>
      </c>
      <c r="F55" s="3"/>
      <c r="G55" s="3"/>
    </row>
    <row r="56" spans="1:7" ht="13.8">
      <c r="A56" s="19">
        <v>5</v>
      </c>
      <c r="B56" s="40">
        <f>$C$8</f>
        <v>150000</v>
      </c>
      <c r="C56" s="40">
        <f>B56*$E$6</f>
        <v>112500</v>
      </c>
      <c r="D56" s="40">
        <f>D34</f>
        <v>39550.78125</v>
      </c>
      <c r="E56" s="27">
        <f>C56+D56</f>
        <v>152050.78125</v>
      </c>
      <c r="F56" s="3"/>
      <c r="G56" s="3"/>
    </row>
    <row r="57" spans="1:7" ht="13.8">
      <c r="A57" s="41" t="s">
        <v>22</v>
      </c>
      <c r="B57" s="29"/>
      <c r="C57" s="29"/>
      <c r="D57" s="29"/>
      <c r="E57" s="44">
        <f>E51+NPV(C7,E52:E56)</f>
        <v>56084.069606804871</v>
      </c>
      <c r="F57" s="3"/>
      <c r="G57" s="3"/>
    </row>
    <row r="58" spans="1:7" ht="13.8">
      <c r="A58" s="3"/>
      <c r="B58" s="3"/>
      <c r="C58" s="3"/>
      <c r="D58" s="3"/>
      <c r="E58" s="42"/>
      <c r="F58" s="3"/>
      <c r="G58" s="3"/>
    </row>
    <row r="59" spans="1:7" ht="13.8">
      <c r="A59" s="3" t="s">
        <v>23</v>
      </c>
      <c r="B59" s="3"/>
      <c r="C59" s="3"/>
      <c r="D59" s="3"/>
      <c r="E59" s="43">
        <f>IRR(E51:E56)</f>
        <v>0.116322478161171</v>
      </c>
      <c r="F59" s="3"/>
      <c r="G59" s="3"/>
    </row>
    <row r="60" spans="1:7" ht="13.8">
      <c r="A60" s="3"/>
      <c r="B60" s="3"/>
      <c r="C60" s="3"/>
      <c r="D60" s="3"/>
      <c r="E60" s="3"/>
      <c r="F60" s="3"/>
      <c r="G60" s="3"/>
    </row>
    <row r="61" spans="1:7" ht="13.8">
      <c r="A61" s="3"/>
      <c r="B61" s="3"/>
      <c r="C61" s="3"/>
      <c r="D61" s="3"/>
      <c r="E61" s="3"/>
      <c r="F61" s="3"/>
      <c r="G61" s="3"/>
    </row>
    <row r="62" spans="1:7" ht="13.8">
      <c r="A62" s="3"/>
      <c r="B62" s="3"/>
      <c r="C62" s="3"/>
      <c r="D62" s="3"/>
      <c r="E62" s="3"/>
      <c r="F62" s="3"/>
      <c r="G62" s="3"/>
    </row>
    <row r="63" spans="1:7" ht="13.8">
      <c r="A63" s="3"/>
      <c r="B63" s="3"/>
      <c r="C63" s="3"/>
      <c r="D63" s="3"/>
      <c r="E63" s="3"/>
      <c r="F63" s="3"/>
      <c r="G63" s="3"/>
    </row>
    <row r="64" spans="1:7" ht="13.8">
      <c r="A64" s="3"/>
      <c r="B64" s="3"/>
      <c r="C64" s="3"/>
      <c r="D64" s="3"/>
      <c r="E64" s="3"/>
      <c r="F64" s="3"/>
      <c r="G64" s="3"/>
    </row>
    <row r="65" spans="1:7" ht="13.8">
      <c r="A65" s="3"/>
      <c r="B65" s="3"/>
      <c r="C65" s="3"/>
      <c r="D65" s="3"/>
      <c r="E65" s="3"/>
      <c r="F65" s="3"/>
      <c r="G65" s="3"/>
    </row>
  </sheetData>
  <phoneticPr fontId="1" type="noConversion"/>
  <printOptions headings="1" gridLines="1"/>
  <pageMargins left="0.75" right="0.75" top="1" bottom="1" header="0.5" footer="0.5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18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2003-10-03T09:33:15Z</cp:lastPrinted>
  <dcterms:created xsi:type="dcterms:W3CDTF">2003-07-30T09:11:57Z</dcterms:created>
  <dcterms:modified xsi:type="dcterms:W3CDTF">2014-01-18T19:59:39Z</dcterms:modified>
</cp:coreProperties>
</file>