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5\"/>
    </mc:Choice>
  </mc:AlternateContent>
  <xr:revisionPtr revIDLastSave="0" documentId="13_ncr:1_{38E9042E-CF27-474B-A6F8-F552CA237316}" xr6:coauthVersionLast="47" xr6:coauthVersionMax="47" xr10:uidLastSave="{00000000-0000-0000-0000-000000000000}"/>
  <bookViews>
    <workbookView xWindow="-110" yWindow="-110" windowWidth="19420" windowHeight="11620" tabRatio="929" xr2:uid="{00000000-000D-0000-FFFF-FFFF00000000}"/>
  </bookViews>
  <sheets>
    <sheet name="Bilag 1 - Uddrag af regnskab " sheetId="22" r:id="rId1"/>
    <sheet name="Bilag 2 - Budgetforudsætninger" sheetId="23" r:id="rId2"/>
    <sheet name="Løsningsskitse opg 5.1.2" sheetId="2" r:id="rId3"/>
    <sheet name="Løsningsskitse opg 5.1.4" sheetId="19" r:id="rId4"/>
    <sheet name="Løsningsskitse opg 5.1.5" sheetId="20" r:id="rId5"/>
    <sheet name="Løsningsskitse opg 5.1.6" sheetId="21" r:id="rId6"/>
  </sheets>
  <definedNames>
    <definedName name="ACwvu.Regnskabet." localSheetId="2" hidden="1">'Løsningsskitse opg 5.1.2'!$A$3:$C$30</definedName>
    <definedName name="BidragMålelighed">#REF!</definedName>
    <definedName name="Bidragsregnskab">#REF!</definedName>
    <definedName name="Fordeling">#REF!</definedName>
    <definedName name="Gager">#REF!</definedName>
    <definedName name="Kommentarer_til_opgaverne">#REF!</definedName>
    <definedName name="Regnskab">'Løsningsskitse opg 5.1.2'!$A$3:$C$30</definedName>
    <definedName name="Swvu.Regnskabet." localSheetId="2" hidden="1">'Løsningsskitse opg 5.1.2'!$A$3:$C$30</definedName>
    <definedName name="_xlnm.Print_Area" localSheetId="2">'Løsningsskitse opg 5.1.2'!$A$3:$C$54</definedName>
    <definedName name="wrn.HeleOpgaven." hidden="1">{"Spørgsmål",#N/A,FALSE,"Spørgsmål";"FuldOpgavetekst",#N/A,FALSE,"Fulde opgavetekst";"Regnskabet",#N/A,FALSE,"Fig. 1.3 Regnskab";"Gager m.m",#N/A,FALSE,"Fig. 1.4 Gager, løn, etc.";"Omkostningsfordeling",#N/A,FALSE,"Fig. 1.5 Omkostningsfordeling";"Bidragsregnskab",#N/A,FALSE,"Opg. 1.3 Bidragsregnskab";"Bidrag inkl.målelighed",#N/A,FALSE,"Opg. 1.4 Bidrag+målelighed";"Kommentarer",#N/A,FALSE,"Kommentarer opg. 1.3-1.4";"Kommentar2",#N/A,FALSE,"Kommentar opg. 1.1-1.2+1.5-1.7"}</definedName>
    <definedName name="wvu.Regnskabet." localSheetId="2" hidden="1">{TRUE,TRUE,-1.25,-15.5,484.5,276.75,FALSE,FALSE,FALSE,TRUE,0,1,#N/A,1,#N/A,16.34375,34.8888888888889,1,FALSE,FALSE,3,TRUE,1,FALSE,50,"Swvu.Regnskabet.","ACwvu.Regnskabet.",#N/A,FALSE,FALSE,0.75,0.75,1,1,1,"&amp;LSøren Amstrup&amp;C&amp;A&amp;R&amp;D","Page &amp;P",FALSE,FALSE,FALSE,FALSE,1,#N/A,1,1,"=R1C1:R28C5",FALSE,#N/A,#N/A,TRUE,FALSE,FALSE,9,300,300,FALSE,FALSE,TRUE,TRUE,TRUE}</definedName>
    <definedName name="Z_2D4B485E_6697_11D3_8948_005004102037_.wvu.PrintArea" localSheetId="2" hidden="1">'Løsningsskitse opg 5.1.2'!$A$3:$C$30</definedName>
    <definedName name="Z_3C1B6684_3359_11D2_B31C_00004B323E52_.wvu.PrintArea" localSheetId="2" hidden="1">'Løsningsskitse opg 5.1.2'!$A$3:$C$30</definedName>
    <definedName name="Z_3C1B6727_3359_11D2_B31C_00004B323E52_.wvu.PrintArea" localSheetId="2" hidden="1">'Løsningsskitse opg 5.1.2'!$A$3:$C$30</definedName>
    <definedName name="Z_A2E3FE6E_35B1_11D2_B31C_00004B323E52_.wvu.PrintArea" localSheetId="2" hidden="1">'Løsningsskitse opg 5.1.2'!$A$3:$C$30</definedName>
    <definedName name="Z_BFC08D5E_669A_11D3_8948_005004102037_.wvu.PrintArea" localSheetId="2" hidden="1">'Løsningsskitse opg 5.1.2'!$A$3:$C$30</definedName>
  </definedNames>
  <calcPr calcId="191029"/>
  <customWorkbookViews>
    <customWorkbookView name="Bidrag inkl.målelighed (Opg. 1.4 Bidrag+målelighed)" guid="{BFC08D57-669A-11D3-8948-005004102037}" maximized="1" xWindow="1" yWindow="-4" windowWidth="797" windowHeight="432" activeSheetId="6"/>
    <customWorkbookView name="Bidragsregnskab (Opg. 1.3 Bidragsregnskab)" guid="{BFC08D58-669A-11D3-8948-005004102037}" maximized="1" xWindow="1" yWindow="-4" windowWidth="797" windowHeight="432" activeSheetId="5"/>
    <customWorkbookView name="FuldOpgavetekst (Fulde opgavetekst)" guid="{BFC08D59-669A-11D3-8948-005004102037}" maximized="1" xWindow="1" yWindow="-4" windowWidth="797" windowHeight="432" activeSheetId="9"/>
    <customWorkbookView name="Gager m.m (Fig. 1.4 Gager, løn, etc.)" guid="{BFC08D5A-669A-11D3-8948-005004102037}" maximized="1" xWindow="1" yWindow="-4" windowWidth="797" windowHeight="432" activeSheetId="3"/>
    <customWorkbookView name="Kommentar2 (Kommentar opg. 1.1-1.2+1.5-1.7)" guid="{BFC08D5B-669A-11D3-8948-005004102037}" maximized="1" xWindow="1" yWindow="-4" windowWidth="797" windowHeight="432" activeSheetId="8"/>
    <customWorkbookView name="Kommentarer (Kommentarer opg. 1.3-1.4)" guid="{BFC08D5C-669A-11D3-8948-005004102037}" maximized="1" xWindow="1" yWindow="-4" windowWidth="797" windowHeight="432" activeSheetId="7"/>
    <customWorkbookView name="Omkostningsfordeling (Fig. 1.5 Omkostningsfordeling)" guid="{BFC08D5D-669A-11D3-8948-005004102037}" maximized="1" xWindow="1" yWindow="-4" windowWidth="797" windowHeight="432" activeSheetId="4"/>
    <customWorkbookView name="Regnskabet (Fig. 1.3 Regnskab)" guid="{BFC08D5E-669A-11D3-8948-005004102037}" maximized="1" xWindow="1" yWindow="-4" windowWidth="797" windowHeight="432" activeSheetId="2"/>
    <customWorkbookView name="Spørgsmål (Spørgsmål)" guid="{BFC08D5F-669A-11D3-8948-005004102037}" maximized="1" xWindow="1" yWindow="-4" windowWidth="797" windowHeight="4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21" l="1"/>
  <c r="A28" i="21"/>
  <c r="A27" i="21"/>
  <c r="A26" i="21"/>
  <c r="A25" i="21"/>
  <c r="A24" i="21"/>
  <c r="A23" i="21"/>
  <c r="B10" i="22"/>
  <c r="B12" i="22" s="1"/>
  <c r="C15" i="22" s="1"/>
  <c r="B80" i="22"/>
  <c r="D62" i="22"/>
  <c r="D66" i="22"/>
  <c r="D69" i="22"/>
  <c r="D72" i="22"/>
  <c r="C62" i="22"/>
  <c r="C66" i="22"/>
  <c r="C69" i="22"/>
  <c r="C72" i="22"/>
  <c r="B62" i="22"/>
  <c r="B66" i="22"/>
  <c r="B69" i="22"/>
  <c r="B72" i="22"/>
  <c r="D15" i="20"/>
  <c r="E15" i="20" s="1"/>
  <c r="B7" i="20"/>
  <c r="C73" i="22" l="1"/>
  <c r="D73" i="22"/>
  <c r="B73" i="22"/>
  <c r="B10" i="20"/>
  <c r="B18" i="20"/>
  <c r="D10" i="20"/>
  <c r="D18" i="20"/>
  <c r="D16" i="20"/>
  <c r="E16" i="20" s="1"/>
  <c r="D7" i="20"/>
  <c r="E7" i="20" s="1"/>
  <c r="B15" i="20"/>
  <c r="C15" i="20" s="1"/>
  <c r="D8" i="20"/>
  <c r="D27" i="20" l="1"/>
  <c r="B27" i="20"/>
  <c r="D17" i="20"/>
  <c r="E18" i="20" s="1"/>
  <c r="D24" i="20"/>
  <c r="E24" i="20" s="1"/>
  <c r="B8" i="20"/>
  <c r="B9" i="20" s="1"/>
  <c r="D9" i="20"/>
  <c r="E8" i="20"/>
  <c r="B16" i="20"/>
  <c r="C7" i="20"/>
  <c r="B24" i="20"/>
  <c r="C24" i="20" s="1"/>
  <c r="D19" i="20" l="1"/>
  <c r="E19" i="20" s="1"/>
  <c r="E17" i="20"/>
  <c r="E10" i="20"/>
  <c r="D11" i="20"/>
  <c r="E11" i="20" s="1"/>
  <c r="E9" i="20"/>
  <c r="C16" i="20"/>
  <c r="B17" i="20"/>
  <c r="C9" i="20"/>
  <c r="B11" i="20"/>
  <c r="C10" i="20"/>
  <c r="D25" i="20"/>
  <c r="E25" i="20" s="1"/>
  <c r="C8" i="20"/>
  <c r="B25" i="20"/>
  <c r="C25" i="20" s="1"/>
  <c r="B19" i="20" l="1"/>
  <c r="C19" i="20" s="1"/>
  <c r="C17" i="20"/>
  <c r="C18" i="20"/>
  <c r="B26" i="20"/>
  <c r="C26" i="20" s="1"/>
  <c r="D26" i="20"/>
  <c r="C11" i="20"/>
  <c r="B28" i="20" l="1"/>
  <c r="B30" i="20" s="1"/>
  <c r="C30" i="20" s="1"/>
  <c r="C27" i="20"/>
  <c r="C29" i="20"/>
  <c r="D28" i="20"/>
  <c r="E26" i="20"/>
  <c r="E29" i="20"/>
  <c r="E27" i="20"/>
  <c r="C28" i="20" l="1"/>
  <c r="D30" i="20"/>
  <c r="E30" i="20" s="1"/>
  <c r="E28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tilfreds Microsoft Office-bruger</author>
  </authors>
  <commentList>
    <comment ref="D8" authorId="0" shapeId="0" xr:uid="{00000000-0006-0000-0200-000001000000}">
      <text>
        <r>
          <rPr>
            <sz val="8"/>
            <color indexed="81"/>
            <rFont val="Tahoma"/>
            <family val="2"/>
          </rPr>
          <t>Her tages antal solgte eksportenheder opgjort til kalkulerede omkostninger.</t>
        </r>
      </text>
    </comment>
    <comment ref="D15" authorId="0" shapeId="0" xr:uid="{00000000-0006-0000-0200-000002000000}">
      <text>
        <r>
          <rPr>
            <sz val="8"/>
            <color rgb="FF000000"/>
            <rFont val="Tahoma"/>
            <family val="2"/>
          </rPr>
          <t>Her tages antal enheder solgt på eksportmarkedet opgjort til basispriser</t>
        </r>
      </text>
    </comment>
    <comment ref="D16" authorId="0" shapeId="0" xr:uid="{00000000-0006-0000-0200-000003000000}">
      <text>
        <r>
          <rPr>
            <sz val="8"/>
            <color indexed="81"/>
            <rFont val="Tahoma"/>
            <family val="2"/>
          </rPr>
          <t>Her tages antal solgte eksportenheder opgjort til kalkulerede omkostninger.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tilfreds Microsoft Office-bruger</author>
  </authors>
  <commentList>
    <comment ref="D9" authorId="0" shapeId="0" xr:uid="{00000000-0006-0000-0300-000001000000}">
      <text>
        <r>
          <rPr>
            <sz val="8"/>
            <color indexed="81"/>
            <rFont val="Tahoma"/>
            <family val="2"/>
          </rPr>
          <t>Her tages antal solgte eksportenheder opgjort til kalkulerede omkostninger.</t>
        </r>
      </text>
    </comment>
    <comment ref="D16" authorId="0" shapeId="0" xr:uid="{00000000-0006-0000-0300-000002000000}">
      <text>
        <r>
          <rPr>
            <sz val="8"/>
            <color rgb="FF000000"/>
            <rFont val="Tahoma"/>
            <family val="2"/>
          </rPr>
          <t>Her tages antal enheder solgt på eksportmarkedet opgjort til basispriser</t>
        </r>
      </text>
    </comment>
    <comment ref="D17" authorId="0" shapeId="0" xr:uid="{00000000-0006-0000-0300-000003000000}">
      <text>
        <r>
          <rPr>
            <sz val="8"/>
            <color rgb="FF000000"/>
            <rFont val="Tahoma"/>
            <family val="2"/>
          </rPr>
          <t>Her tages antal solgte eksportenheder opgjort til kalkulerede omkostninger.</t>
        </r>
      </text>
    </comment>
  </commentList>
</comments>
</file>

<file path=xl/sharedStrings.xml><?xml version="1.0" encoding="utf-8"?>
<sst xmlns="http://schemas.openxmlformats.org/spreadsheetml/2006/main" count="550" uniqueCount="134">
  <si>
    <t>Racercykel</t>
    <phoneticPr fontId="9" type="noConversion"/>
  </si>
  <si>
    <t>Frame A/S</t>
  </si>
  <si>
    <t>prisstigning i bruttopriserne</t>
  </si>
  <si>
    <t>Materialer</t>
  </si>
  <si>
    <t>prisstigning</t>
  </si>
  <si>
    <t>Lønomkostningen pr. produceret enhed</t>
  </si>
  <si>
    <t>stigning</t>
  </si>
  <si>
    <t>Aktivitet 1:</t>
  </si>
  <si>
    <t>Aktivitet 2:</t>
  </si>
  <si>
    <t>Aktivitet 3:</t>
  </si>
  <si>
    <t>Konsulenthonorar</t>
  </si>
  <si>
    <t>Forbedring i materialespild i afd. 1 på</t>
  </si>
  <si>
    <t>Minimering af tidstab i afd. 1 og 2 på</t>
  </si>
  <si>
    <t>(Beløb i 1.000 kr.)</t>
    <phoneticPr fontId="0" type="noConversion"/>
  </si>
  <si>
    <t>Racercykel:</t>
  </si>
  <si>
    <t>Note 2:</t>
  </si>
  <si>
    <t>Lager primo</t>
  </si>
  <si>
    <t xml:space="preserve">  + Produktion</t>
  </si>
  <si>
    <t>Disponibelt i perioden</t>
  </si>
  <si>
    <t xml:space="preserve">  - Lager ultimo</t>
  </si>
  <si>
    <t>Salg i perioden</t>
  </si>
  <si>
    <t>Rør, maling m.m. til fremstilling af stel i henhold til stykliste:</t>
  </si>
  <si>
    <t>Materialeforbrug i alt i afdeling 1</t>
  </si>
  <si>
    <t>Cykeldele og udstyr i henhold til</t>
  </si>
  <si>
    <t>Svind (5 %)</t>
  </si>
  <si>
    <t>Materialeforbrug i alt i afdeling 2</t>
  </si>
  <si>
    <t>Løn ved fejlfri forarbejdning henhold til operationsliste i afdeling 1:</t>
  </si>
  <si>
    <t>Tidstab (10 %)</t>
  </si>
  <si>
    <t>Tidsforbrug i alt i afdeling 1</t>
  </si>
  <si>
    <t>Løn ved fejlfri forarbejdning henhold til operationsliste i afdeling 2:</t>
  </si>
  <si>
    <t>Tidsforbrug i alt i afdeling 2</t>
  </si>
  <si>
    <t>Materialer og løn i alt</t>
  </si>
  <si>
    <t>Note 3</t>
  </si>
  <si>
    <t>Reparation &amp; vedligeholdelse</t>
  </si>
  <si>
    <t>Øvrige omkostninger</t>
  </si>
  <si>
    <t>Citybike</t>
  </si>
  <si>
    <t>Mountainbike</t>
  </si>
  <si>
    <t>Racercykel</t>
  </si>
  <si>
    <t>I alt</t>
  </si>
  <si>
    <t>Uafhængige cykelhandlere</t>
  </si>
  <si>
    <t>Beløb</t>
  </si>
  <si>
    <t>Varesalg brutto</t>
  </si>
  <si>
    <t>Rabat</t>
  </si>
  <si>
    <t>Varesalg netto</t>
  </si>
  <si>
    <t>Variable omkostninger</t>
  </si>
  <si>
    <t>Dækningsbidrag (dækningsgrad)</t>
  </si>
  <si>
    <t>Cykelhandlerkæden</t>
  </si>
  <si>
    <t>Kunder i alt</t>
  </si>
  <si>
    <t>Reklame m.v.</t>
  </si>
  <si>
    <t>Kontante Kapacitetsomkostninger:</t>
  </si>
  <si>
    <t>Husleje</t>
  </si>
  <si>
    <t>Kontorholdsomkostninger</t>
  </si>
  <si>
    <t>Benzin</t>
  </si>
  <si>
    <t>Rep. &amp; vedligeholdelse af biler</t>
  </si>
  <si>
    <t>Rejser og repræsentation</t>
  </si>
  <si>
    <t>Revisionshonorar</t>
  </si>
  <si>
    <t>Revisions-/konsulenthonorar</t>
  </si>
  <si>
    <t>Indtjeningsbidrag</t>
  </si>
  <si>
    <t>Afskrivninger</t>
  </si>
  <si>
    <t>Resultat før renter</t>
  </si>
  <si>
    <t>Renter</t>
  </si>
  <si>
    <t>%</t>
  </si>
  <si>
    <t>Resultat</t>
  </si>
  <si>
    <t>Markedsføringsbidrag</t>
  </si>
  <si>
    <t>Frame A/S</t>
    <phoneticPr fontId="9" type="noConversion"/>
  </si>
  <si>
    <t>(beløb i 1000 kr.)</t>
  </si>
  <si>
    <t xml:space="preserve">  Lager af materialer primo</t>
  </si>
  <si>
    <t xml:space="preserve">  + varekøb</t>
  </si>
  <si>
    <t xml:space="preserve">  - lager af materialer ultimo</t>
  </si>
  <si>
    <t xml:space="preserve">  Forbrug af materialer</t>
  </si>
  <si>
    <t xml:space="preserve">  Løn</t>
  </si>
  <si>
    <t xml:space="preserve">  Forbrug af materialer og løn</t>
  </si>
  <si>
    <t xml:space="preserve">  + lager af færdige cykler primo</t>
  </si>
  <si>
    <t>Fast løn</t>
  </si>
  <si>
    <t>Reklame mv.</t>
  </si>
  <si>
    <t>Bildrift  (note 3)</t>
  </si>
  <si>
    <t>Overskud</t>
  </si>
  <si>
    <t>Note 1:</t>
  </si>
  <si>
    <t>Citybike:</t>
  </si>
  <si>
    <t>Mountainbike:</t>
  </si>
  <si>
    <t>Afskrivninger</t>
    <phoneticPr fontId="9" type="noConversion"/>
  </si>
  <si>
    <t>kr.</t>
    <phoneticPr fontId="9" type="noConversion"/>
  </si>
  <si>
    <t>Reklameomkostning</t>
    <phoneticPr fontId="9" type="noConversion"/>
  </si>
  <si>
    <t xml:space="preserve">Forventet stigning i afsætningen af mountainbikes </t>
    <phoneticPr fontId="9" type="noConversion"/>
  </si>
  <si>
    <t>Forventet stigning i afsætningen af racercykler</t>
    <phoneticPr fontId="9" type="noConversion"/>
  </si>
  <si>
    <t>Svind uændret</t>
    <phoneticPr fontId="9" type="noConversion"/>
  </si>
  <si>
    <t>Frame A/S</t>
    <phoneticPr fontId="8" type="noConversion"/>
  </si>
  <si>
    <t xml:space="preserve">  - lager af færdige cykler ultimo</t>
    <phoneticPr fontId="8" type="noConversion"/>
  </si>
  <si>
    <t>Virksomhedens økonomistyring</t>
  </si>
  <si>
    <t>Salg i styk pr. cykeltype og pr. kundegruppe i 2022</t>
  </si>
  <si>
    <t>Bruttosalgspris i kr. pr. cykeltype og pr. kundegruppe i 2022</t>
  </si>
  <si>
    <t>Rabatprocent pr. cykeltype og pr. kundegruppe i 2022</t>
  </si>
  <si>
    <t>Lager primo, produktion, lager ultimo og salg af færdige cykler i styk i 2022</t>
  </si>
  <si>
    <t>NB! Både primo lager og ultimo lager af færdige cykler er i regnskabet i tabel 1 opgjort til forkalkulationerne for 2022.</t>
  </si>
  <si>
    <t>Specifikation af omkostninger til bildrift i kr. i 2022</t>
  </si>
  <si>
    <t>Budgetforudsætninger for 2023:</t>
  </si>
  <si>
    <t>Dækningsbidragsopgørelse per produkt- og kundesegment 2022</t>
  </si>
  <si>
    <t>Formålsopdelt resultatsopgørelse per produkt for 2022</t>
  </si>
  <si>
    <t>Budget 2023 - aktiv fase inkl. aktivitet 1</t>
  </si>
  <si>
    <t xml:space="preserve">Budget 2023 - passiv fase </t>
  </si>
  <si>
    <t>Budget 2023 - aktiv fase inkl. aktivitet 1 &amp; 3</t>
  </si>
  <si>
    <t>Forkalkulationer for 2023 uændret</t>
  </si>
  <si>
    <t xml:space="preserve">Salgsfremmende omkostninger </t>
  </si>
  <si>
    <t>Kontante kapacitetsomkostninger</t>
  </si>
  <si>
    <t>Renteomkostninger</t>
  </si>
  <si>
    <t>Antalt solgte cykler per type i alt</t>
  </si>
  <si>
    <t>Budget 2023 - Aktivitet 1 og 3</t>
  </si>
  <si>
    <t>Aktivitet 1</t>
  </si>
  <si>
    <t>Aktivitet 2</t>
  </si>
  <si>
    <t>Budget 2023</t>
  </si>
  <si>
    <t>Budget 2023 - Aktivitet 2 inkl. effekten af aktivitet 3</t>
  </si>
  <si>
    <t>Øget indtjeningsbidrag ved indførsel af aktivitet 3</t>
  </si>
  <si>
    <t>Sparet materialespild i afd 1 pr. cykel i kr.</t>
  </si>
  <si>
    <t>Sparet tidstab i afd. 1 og 2 pr. cykel i kr.</t>
  </si>
  <si>
    <t>Sparet variable omkontinger pr. cykel i kr.</t>
  </si>
  <si>
    <t>Sparet variable omkontinger pr. cykeltype i alt</t>
  </si>
  <si>
    <t>Forkalkulation i kr. for de variable omkostninger for hver af de 3 cykeltyper, som den forventes at blive i 2023</t>
  </si>
  <si>
    <t>Mountain- bike</t>
  </si>
  <si>
    <t>Formålsopdelt dækningsbidragsopgørelse per cykeltype for 2023</t>
  </si>
  <si>
    <t>Materialespild (5 %)</t>
  </si>
  <si>
    <t>Tidstab (5 %)</t>
  </si>
  <si>
    <t>Formålsopdelt resultatopgørelse per cykeltype for 2023</t>
  </si>
  <si>
    <t>Merdækningsbidragsopgørelse per cykeltype for 2023</t>
  </si>
  <si>
    <t>Uddrag af det interne regnskab for 2022.</t>
  </si>
  <si>
    <t>Variable omkostninger (note 2)</t>
  </si>
  <si>
    <t>Cykeltype</t>
  </si>
  <si>
    <t xml:space="preserve"> styk</t>
  </si>
  <si>
    <t>styk</t>
  </si>
  <si>
    <t xml:space="preserve">styk </t>
  </si>
  <si>
    <t>Forkalkulation i kr. for de variable omkostninger for hver af de 3 cykeltyper, som den var gældende i 2022</t>
  </si>
  <si>
    <t>Materialespild  (10 %)</t>
  </si>
  <si>
    <t>stykliste:</t>
  </si>
  <si>
    <t>(beløb i 1.000 kr.)</t>
  </si>
  <si>
    <t>Varesalg netto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</si>
</sst>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* #,##0_);_(* \(#,##0\);_(* &quot;-&quot;_);_(@_)"/>
    <numFmt numFmtId="166" formatCode="0.0%"/>
    <numFmt numFmtId="167" formatCode="_ * #,##0_ ;_ * \-#,##0_ ;_ * &quot;-&quot;??_ ;_ @_ "/>
    <numFmt numFmtId="168" formatCode="#,##0.000"/>
    <numFmt numFmtId="169" formatCode="#,##0\ &quot;kr&quot;\.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sz val="8"/>
      <name val="Verdana"/>
      <family val="2"/>
    </font>
    <font>
      <sz val="8"/>
      <name val="Times New Roman"/>
      <family val="1"/>
    </font>
    <font>
      <b/>
      <sz val="18"/>
      <color rgb="FF006932"/>
      <name val="Calibri"/>
      <family val="2"/>
    </font>
    <font>
      <sz val="12"/>
      <name val="Calibri"/>
      <family val="2"/>
    </font>
    <font>
      <b/>
      <sz val="13.5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.5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sz val="12"/>
      <color rgb="FFC00000"/>
      <name val="Calibri"/>
      <family val="2"/>
      <scheme val="minor"/>
    </font>
    <font>
      <b/>
      <sz val="12"/>
      <name val="Calibri (Tekst)"/>
    </font>
    <font>
      <b/>
      <sz val="12"/>
      <color rgb="FFC00000"/>
      <name val="Calibri (Tekst)"/>
    </font>
    <font>
      <sz val="12"/>
      <name val="Calibri (Tekst)"/>
    </font>
    <font>
      <b/>
      <i/>
      <sz val="12"/>
      <name val="Calibri (Tekst)"/>
    </font>
    <font>
      <i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8"/>
      <color rgb="FF000000"/>
      <name val="Tahoma"/>
      <family val="2"/>
    </font>
    <font>
      <sz val="12"/>
      <color indexed="8"/>
      <name val="Calibri (Tekst)"/>
    </font>
    <font>
      <b/>
      <sz val="12"/>
      <color indexed="8"/>
      <name val="Calibri (Tekst)"/>
    </font>
    <font>
      <b/>
      <sz val="12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0EA"/>
        <bgColor indexed="9"/>
      </patternFill>
    </fill>
    <fill>
      <patternFill patternType="solid">
        <fgColor rgb="FFE5F0EA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6932"/>
      </left>
      <right/>
      <top/>
      <bottom/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/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/>
      <bottom style="thin">
        <color rgb="FF006932"/>
      </bottom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/>
      <right/>
      <top/>
      <bottom style="medium">
        <color rgb="FF006932"/>
      </bottom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thin">
        <color rgb="FF006932"/>
      </left>
      <right/>
      <top style="thin">
        <color rgb="FF006932"/>
      </top>
      <bottom/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/>
      <right style="medium">
        <color rgb="FF006932"/>
      </right>
      <top/>
      <bottom/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 style="thin">
        <color auto="1"/>
      </left>
      <right/>
      <top style="medium">
        <color rgb="FF006932"/>
      </top>
      <bottom style="thin">
        <color rgb="FF006932"/>
      </bottom>
      <diagonal/>
    </border>
    <border>
      <left/>
      <right style="thin">
        <color auto="1"/>
      </right>
      <top style="medium">
        <color rgb="FF006932"/>
      </top>
      <bottom style="thin">
        <color rgb="FF006932"/>
      </bottom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indexed="64"/>
      </left>
      <right/>
      <top style="thin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/>
      <diagonal/>
    </border>
    <border>
      <left/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/>
      <bottom/>
      <diagonal/>
    </border>
    <border>
      <left/>
      <right/>
      <top style="thin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/>
      <right/>
      <top style="thin">
        <color rgb="FF006932"/>
      </top>
      <bottom style="medium">
        <color rgb="FF006932"/>
      </bottom>
      <diagonal/>
    </border>
    <border>
      <left/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 style="thin">
        <color rgb="FF006932"/>
      </left>
      <right/>
      <top/>
      <bottom/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/>
      <top/>
      <bottom style="medium">
        <color rgb="FF006932"/>
      </bottom>
      <diagonal/>
    </border>
    <border>
      <left/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 style="thin">
        <color indexed="64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medium">
        <color rgb="FF006932"/>
      </top>
      <bottom/>
      <diagonal/>
    </border>
    <border>
      <left/>
      <right style="thin">
        <color rgb="FF006932"/>
      </right>
      <top/>
      <bottom style="medium">
        <color rgb="FF006932"/>
      </bottom>
      <diagonal/>
    </border>
  </borders>
  <cellStyleXfs count="8">
    <xf numFmtId="0" fontId="0" fillId="2" borderId="0"/>
    <xf numFmtId="0" fontId="1" fillId="0" borderId="0"/>
    <xf numFmtId="0" fontId="4" fillId="2" borderId="1" applyNumberFormat="0" applyFont="0" applyBorder="0" applyAlignment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0" fontId="5" fillId="3" borderId="2" applyNumberFormat="0" applyFont="0" applyBorder="0" applyAlignment="0"/>
  </cellStyleXfs>
  <cellXfs count="378">
    <xf numFmtId="0" fontId="0" fillId="2" borderId="0" xfId="0"/>
    <xf numFmtId="0" fontId="11" fillId="6" borderId="0" xfId="0" applyFont="1" applyFill="1"/>
    <xf numFmtId="0" fontId="12" fillId="4" borderId="0" xfId="0" applyFont="1" applyFill="1"/>
    <xf numFmtId="0" fontId="13" fillId="6" borderId="0" xfId="0" applyFont="1" applyFill="1"/>
    <xf numFmtId="0" fontId="14" fillId="6" borderId="0" xfId="0" applyFont="1" applyFill="1"/>
    <xf numFmtId="0" fontId="14" fillId="0" borderId="0" xfId="0" applyFont="1" applyFill="1"/>
    <xf numFmtId="0" fontId="14" fillId="4" borderId="0" xfId="0" applyFont="1" applyFill="1"/>
    <xf numFmtId="0" fontId="17" fillId="4" borderId="0" xfId="0" applyFont="1" applyFill="1" applyAlignment="1">
      <alignment horizontal="justify"/>
    </xf>
    <xf numFmtId="0" fontId="12" fillId="0" borderId="0" xfId="0" applyFont="1" applyFill="1"/>
    <xf numFmtId="0" fontId="15" fillId="0" borderId="3" xfId="0" applyFont="1" applyFill="1" applyBorder="1" applyAlignment="1">
      <alignment horizontal="left"/>
    </xf>
    <xf numFmtId="0" fontId="12" fillId="4" borderId="0" xfId="0" applyFont="1" applyFill="1" applyAlignment="1">
      <alignment horizontal="justify" vertical="top" wrapText="1"/>
    </xf>
    <xf numFmtId="0" fontId="12" fillId="0" borderId="0" xfId="0" applyFont="1" applyFill="1" applyAlignment="1">
      <alignment horizontal="justify" vertical="top" wrapText="1"/>
    </xf>
    <xf numFmtId="0" fontId="18" fillId="6" borderId="0" xfId="0" applyFont="1" applyFill="1"/>
    <xf numFmtId="0" fontId="22" fillId="6" borderId="4" xfId="0" applyFont="1" applyFill="1" applyBorder="1" applyAlignment="1">
      <alignment horizontal="justify" vertical="top" wrapText="1"/>
    </xf>
    <xf numFmtId="0" fontId="22" fillId="6" borderId="5" xfId="0" applyFont="1" applyFill="1" applyBorder="1" applyAlignment="1">
      <alignment horizontal="right" vertical="top" wrapText="1"/>
    </xf>
    <xf numFmtId="3" fontId="22" fillId="6" borderId="5" xfId="0" applyNumberFormat="1" applyFont="1" applyFill="1" applyBorder="1" applyAlignment="1">
      <alignment horizontal="right" vertical="top" wrapText="1"/>
    </xf>
    <xf numFmtId="0" fontId="22" fillId="6" borderId="6" xfId="0" applyFont="1" applyFill="1" applyBorder="1" applyAlignment="1">
      <alignment horizontal="right" vertical="top"/>
    </xf>
    <xf numFmtId="3" fontId="22" fillId="6" borderId="6" xfId="0" applyNumberFormat="1" applyFont="1" applyFill="1" applyBorder="1" applyAlignment="1">
      <alignment horizontal="right" vertical="top"/>
    </xf>
    <xf numFmtId="49" fontId="21" fillId="8" borderId="7" xfId="0" applyNumberFormat="1" applyFont="1" applyFill="1" applyBorder="1" applyAlignment="1">
      <alignment horizontal="left" vertical="center"/>
    </xf>
    <xf numFmtId="49" fontId="21" fillId="8" borderId="8" xfId="0" applyNumberFormat="1" applyFont="1" applyFill="1" applyBorder="1" applyAlignment="1">
      <alignment horizontal="center" vertical="center"/>
    </xf>
    <xf numFmtId="49" fontId="21" fillId="8" borderId="9" xfId="0" applyNumberFormat="1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right" vertical="top"/>
    </xf>
    <xf numFmtId="3" fontId="20" fillId="6" borderId="12" xfId="0" applyNumberFormat="1" applyFont="1" applyFill="1" applyBorder="1" applyAlignment="1">
      <alignment horizontal="right" vertical="top" wrapText="1"/>
    </xf>
    <xf numFmtId="0" fontId="22" fillId="6" borderId="13" xfId="0" applyFont="1" applyFill="1" applyBorder="1" applyAlignment="1">
      <alignment horizontal="justify" vertical="top" wrapText="1"/>
    </xf>
    <xf numFmtId="0" fontId="22" fillId="6" borderId="14" xfId="0" applyFont="1" applyFill="1" applyBorder="1" applyAlignment="1">
      <alignment horizontal="right" vertical="top"/>
    </xf>
    <xf numFmtId="0" fontId="22" fillId="6" borderId="10" xfId="0" applyFont="1" applyFill="1" applyBorder="1" applyAlignment="1">
      <alignment horizontal="justify" vertical="top" wrapText="1"/>
    </xf>
    <xf numFmtId="3" fontId="22" fillId="6" borderId="11" xfId="0" applyNumberFormat="1" applyFont="1" applyFill="1" applyBorder="1" applyAlignment="1">
      <alignment horizontal="right" vertical="top"/>
    </xf>
    <xf numFmtId="0" fontId="20" fillId="6" borderId="15" xfId="0" applyFont="1" applyFill="1" applyBorder="1" applyAlignment="1">
      <alignment horizontal="justify" vertical="top" wrapText="1"/>
    </xf>
    <xf numFmtId="0" fontId="20" fillId="6" borderId="16" xfId="0" applyFont="1" applyFill="1" applyBorder="1" applyAlignment="1">
      <alignment horizontal="right" vertical="top" wrapText="1"/>
    </xf>
    <xf numFmtId="0" fontId="20" fillId="6" borderId="17" xfId="0" applyFont="1" applyFill="1" applyBorder="1" applyAlignment="1">
      <alignment horizontal="right" vertical="top" wrapText="1"/>
    </xf>
    <xf numFmtId="0" fontId="22" fillId="6" borderId="18" xfId="0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justify" vertical="top" wrapText="1"/>
    </xf>
    <xf numFmtId="0" fontId="20" fillId="0" borderId="14" xfId="0" applyFont="1" applyFill="1" applyBorder="1" applyAlignment="1">
      <alignment horizontal="right" vertical="top"/>
    </xf>
    <xf numFmtId="3" fontId="20" fillId="0" borderId="18" xfId="0" applyNumberFormat="1" applyFont="1" applyFill="1" applyBorder="1" applyAlignment="1">
      <alignment horizontal="right" vertical="top" wrapText="1"/>
    </xf>
    <xf numFmtId="167" fontId="12" fillId="6" borderId="0" xfId="3" applyNumberFormat="1" applyFont="1" applyFill="1" applyBorder="1" applyAlignment="1">
      <alignment horizontal="right" vertical="top" wrapText="1"/>
    </xf>
    <xf numFmtId="0" fontId="15" fillId="6" borderId="15" xfId="0" applyFont="1" applyFill="1" applyBorder="1" applyAlignment="1">
      <alignment horizontal="justify" vertical="top" wrapText="1"/>
    </xf>
    <xf numFmtId="165" fontId="15" fillId="7" borderId="21" xfId="0" applyNumberFormat="1" applyFont="1" applyFill="1" applyBorder="1" applyAlignment="1">
      <alignment horizontal="left" vertical="center"/>
    </xf>
    <xf numFmtId="0" fontId="15" fillId="6" borderId="22" xfId="0" applyFont="1" applyFill="1" applyBorder="1" applyAlignment="1">
      <alignment horizontal="justify" vertical="top" wrapText="1"/>
    </xf>
    <xf numFmtId="169" fontId="12" fillId="6" borderId="5" xfId="0" applyNumberFormat="1" applyFont="1" applyFill="1" applyBorder="1" applyAlignment="1">
      <alignment horizontal="right" vertical="top" wrapText="1"/>
    </xf>
    <xf numFmtId="49" fontId="19" fillId="8" borderId="8" xfId="0" applyNumberFormat="1" applyFont="1" applyFill="1" applyBorder="1" applyAlignment="1">
      <alignment horizontal="center" vertical="center" wrapText="1"/>
    </xf>
    <xf numFmtId="49" fontId="19" fillId="8" borderId="30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justify"/>
    </xf>
    <xf numFmtId="0" fontId="22" fillId="4" borderId="0" xfId="0" applyFont="1" applyFill="1"/>
    <xf numFmtId="0" fontId="22" fillId="0" borderId="0" xfId="0" applyFont="1" applyFill="1"/>
    <xf numFmtId="0" fontId="20" fillId="6" borderId="4" xfId="0" applyFont="1" applyFill="1" applyBorder="1" applyAlignment="1">
      <alignment horizontal="justify" vertical="top" wrapText="1"/>
    </xf>
    <xf numFmtId="49" fontId="21" fillId="8" borderId="28" xfId="0" applyNumberFormat="1" applyFont="1" applyFill="1" applyBorder="1" applyAlignment="1">
      <alignment horizontal="center" vertical="center"/>
    </xf>
    <xf numFmtId="49" fontId="21" fillId="8" borderId="29" xfId="0" applyNumberFormat="1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justify" vertical="top" wrapText="1"/>
    </xf>
    <xf numFmtId="0" fontId="20" fillId="6" borderId="0" xfId="0" applyFont="1" applyFill="1" applyAlignment="1">
      <alignment horizontal="justify" vertical="top" wrapText="1"/>
    </xf>
    <xf numFmtId="9" fontId="22" fillId="6" borderId="0" xfId="0" applyNumberFormat="1" applyFont="1" applyFill="1" applyAlignment="1">
      <alignment horizontal="right" vertical="top" wrapText="1"/>
    </xf>
    <xf numFmtId="0" fontId="15" fillId="4" borderId="0" xfId="0" applyFont="1" applyFill="1" applyAlignment="1">
      <alignment horizontal="left"/>
    </xf>
    <xf numFmtId="0" fontId="12" fillId="4" borderId="34" xfId="0" applyFont="1" applyFill="1" applyBorder="1"/>
    <xf numFmtId="0" fontId="12" fillId="4" borderId="4" xfId="0" applyFont="1" applyFill="1" applyBorder="1" applyAlignment="1">
      <alignment horizontal="justify" vertical="top" wrapText="1"/>
    </xf>
    <xf numFmtId="0" fontId="12" fillId="4" borderId="20" xfId="0" applyFont="1" applyFill="1" applyBorder="1"/>
    <xf numFmtId="0" fontId="12" fillId="4" borderId="35" xfId="0" applyFont="1" applyFill="1" applyBorder="1"/>
    <xf numFmtId="165" fontId="15" fillId="7" borderId="7" xfId="0" applyNumberFormat="1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justify" vertical="top" wrapText="1"/>
    </xf>
    <xf numFmtId="167" fontId="12" fillId="6" borderId="40" xfId="3" applyNumberFormat="1" applyFont="1" applyFill="1" applyBorder="1" applyAlignment="1">
      <alignment horizontal="right" vertical="top" wrapText="1"/>
    </xf>
    <xf numFmtId="0" fontId="12" fillId="4" borderId="42" xfId="0" applyFont="1" applyFill="1" applyBorder="1"/>
    <xf numFmtId="0" fontId="12" fillId="4" borderId="41" xfId="0" applyFont="1" applyFill="1" applyBorder="1" applyAlignment="1">
      <alignment vertical="top"/>
    </xf>
    <xf numFmtId="0" fontId="12" fillId="4" borderId="44" xfId="0" applyFont="1" applyFill="1" applyBorder="1" applyAlignment="1">
      <alignment vertical="top"/>
    </xf>
    <xf numFmtId="0" fontId="12" fillId="4" borderId="45" xfId="0" applyFont="1" applyFill="1" applyBorder="1" applyAlignment="1">
      <alignment vertical="top"/>
    </xf>
    <xf numFmtId="0" fontId="12" fillId="4" borderId="34" xfId="0" applyFont="1" applyFill="1" applyBorder="1" applyAlignment="1">
      <alignment vertical="top"/>
    </xf>
    <xf numFmtId="0" fontId="15" fillId="6" borderId="47" xfId="0" applyFont="1" applyFill="1" applyBorder="1" applyAlignment="1">
      <alignment horizontal="justify" vertical="top" wrapText="1"/>
    </xf>
    <xf numFmtId="167" fontId="15" fillId="6" borderId="48" xfId="3" applyNumberFormat="1" applyFont="1" applyFill="1" applyBorder="1" applyAlignment="1">
      <alignment horizontal="right" vertical="top" wrapText="1"/>
    </xf>
    <xf numFmtId="0" fontId="12" fillId="4" borderId="43" xfId="0" applyFont="1" applyFill="1" applyBorder="1" applyAlignment="1">
      <alignment vertical="top"/>
    </xf>
    <xf numFmtId="0" fontId="12" fillId="4" borderId="49" xfId="0" applyFont="1" applyFill="1" applyBorder="1" applyAlignment="1">
      <alignment vertical="top"/>
    </xf>
    <xf numFmtId="167" fontId="12" fillId="6" borderId="51" xfId="3" applyNumberFormat="1" applyFont="1" applyFill="1" applyBorder="1" applyAlignment="1">
      <alignment horizontal="right" vertical="top" wrapText="1"/>
    </xf>
    <xf numFmtId="167" fontId="12" fillId="6" borderId="52" xfId="3" applyNumberFormat="1" applyFont="1" applyFill="1" applyBorder="1" applyAlignment="1">
      <alignment horizontal="right" vertical="top" wrapText="1"/>
    </xf>
    <xf numFmtId="167" fontId="15" fillId="6" borderId="53" xfId="3" applyNumberFormat="1" applyFont="1" applyFill="1" applyBorder="1" applyAlignment="1">
      <alignment horizontal="right" vertical="top" wrapText="1"/>
    </xf>
    <xf numFmtId="167" fontId="22" fillId="6" borderId="51" xfId="3" applyNumberFormat="1" applyFont="1" applyFill="1" applyBorder="1" applyAlignment="1">
      <alignment horizontal="right" vertical="top" wrapText="1"/>
    </xf>
    <xf numFmtId="167" fontId="22" fillId="6" borderId="54" xfId="3" applyNumberFormat="1" applyFont="1" applyFill="1" applyBorder="1" applyAlignment="1">
      <alignment horizontal="right" vertical="top" wrapText="1"/>
    </xf>
    <xf numFmtId="167" fontId="22" fillId="6" borderId="0" xfId="3" applyNumberFormat="1" applyFont="1" applyFill="1" applyBorder="1" applyAlignment="1">
      <alignment horizontal="left" vertical="top" wrapText="1"/>
    </xf>
    <xf numFmtId="49" fontId="21" fillId="8" borderId="28" xfId="0" applyNumberFormat="1" applyFont="1" applyFill="1" applyBorder="1" applyAlignment="1">
      <alignment horizontal="center" vertical="center" wrapText="1"/>
    </xf>
    <xf numFmtId="167" fontId="22" fillId="6" borderId="34" xfId="3" applyNumberFormat="1" applyFont="1" applyFill="1" applyBorder="1" applyAlignment="1">
      <alignment horizontal="left" vertical="top" wrapText="1"/>
    </xf>
    <xf numFmtId="167" fontId="22" fillId="6" borderId="20" xfId="3" applyNumberFormat="1" applyFont="1" applyFill="1" applyBorder="1" applyAlignment="1">
      <alignment horizontal="left" vertical="top" wrapText="1"/>
    </xf>
    <xf numFmtId="167" fontId="22" fillId="6" borderId="35" xfId="3" applyNumberFormat="1" applyFont="1" applyFill="1" applyBorder="1" applyAlignment="1">
      <alignment horizontal="left" vertical="top" wrapText="1"/>
    </xf>
    <xf numFmtId="0" fontId="12" fillId="4" borderId="45" xfId="0" applyFont="1" applyFill="1" applyBorder="1"/>
    <xf numFmtId="0" fontId="12" fillId="4" borderId="44" xfId="0" applyFont="1" applyFill="1" applyBorder="1"/>
    <xf numFmtId="0" fontId="12" fillId="4" borderId="43" xfId="0" applyFont="1" applyFill="1" applyBorder="1"/>
    <xf numFmtId="0" fontId="12" fillId="6" borderId="4" xfId="0" applyFont="1" applyFill="1" applyBorder="1" applyAlignment="1">
      <alignment horizontal="justify" vertical="top" wrapText="1"/>
    </xf>
    <xf numFmtId="0" fontId="12" fillId="6" borderId="4" xfId="0" applyFont="1" applyFill="1" applyBorder="1" applyAlignment="1">
      <alignment horizontal="left" vertical="top" wrapText="1"/>
    </xf>
    <xf numFmtId="49" fontId="19" fillId="8" borderId="9" xfId="0" applyNumberFormat="1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justify" vertical="top" wrapText="1"/>
    </xf>
    <xf numFmtId="0" fontId="15" fillId="6" borderId="10" xfId="0" applyFont="1" applyFill="1" applyBorder="1" applyAlignment="1">
      <alignment horizontal="justify" vertical="top" wrapText="1"/>
    </xf>
    <xf numFmtId="169" fontId="12" fillId="6" borderId="5" xfId="0" applyNumberFormat="1" applyFont="1" applyFill="1" applyBorder="1" applyAlignment="1">
      <alignment horizontal="right" wrapText="1"/>
    </xf>
    <xf numFmtId="169" fontId="12" fillId="6" borderId="18" xfId="0" applyNumberFormat="1" applyFont="1" applyFill="1" applyBorder="1" applyAlignment="1">
      <alignment horizontal="right" wrapText="1"/>
    </xf>
    <xf numFmtId="169" fontId="15" fillId="6" borderId="12" xfId="0" applyNumberFormat="1" applyFont="1" applyFill="1" applyBorder="1" applyAlignment="1">
      <alignment horizontal="right" wrapText="1"/>
    </xf>
    <xf numFmtId="169" fontId="15" fillId="6" borderId="17" xfId="0" applyNumberFormat="1" applyFont="1" applyFill="1" applyBorder="1" applyAlignment="1">
      <alignment horizontal="right" wrapText="1"/>
    </xf>
    <xf numFmtId="169" fontId="12" fillId="6" borderId="6" xfId="0" applyNumberFormat="1" applyFont="1" applyFill="1" applyBorder="1" applyAlignment="1">
      <alignment horizontal="right" wrapText="1"/>
    </xf>
    <xf numFmtId="169" fontId="12" fillId="6" borderId="14" xfId="0" applyNumberFormat="1" applyFont="1" applyFill="1" applyBorder="1" applyAlignment="1">
      <alignment horizontal="right" wrapText="1"/>
    </xf>
    <xf numFmtId="169" fontId="15" fillId="6" borderId="11" xfId="0" applyNumberFormat="1" applyFont="1" applyFill="1" applyBorder="1" applyAlignment="1">
      <alignment horizontal="right" wrapText="1"/>
    </xf>
    <xf numFmtId="169" fontId="15" fillId="6" borderId="16" xfId="0" applyNumberFormat="1" applyFont="1" applyFill="1" applyBorder="1" applyAlignment="1">
      <alignment horizontal="right" wrapText="1"/>
    </xf>
    <xf numFmtId="49" fontId="19" fillId="8" borderId="7" xfId="0" applyNumberFormat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justify" vertical="top" wrapText="1"/>
    </xf>
    <xf numFmtId="169" fontId="12" fillId="6" borderId="31" xfId="0" applyNumberFormat="1" applyFont="1" applyFill="1" applyBorder="1" applyAlignment="1">
      <alignment horizontal="right" vertical="top" wrapText="1"/>
    </xf>
    <xf numFmtId="169" fontId="15" fillId="6" borderId="32" xfId="0" applyNumberFormat="1" applyFont="1" applyFill="1" applyBorder="1" applyAlignment="1">
      <alignment horizontal="right" vertical="top" wrapText="1"/>
    </xf>
    <xf numFmtId="0" fontId="16" fillId="4" borderId="0" xfId="0" applyFont="1" applyFill="1"/>
    <xf numFmtId="0" fontId="12" fillId="6" borderId="0" xfId="0" applyFont="1" applyFill="1"/>
    <xf numFmtId="3" fontId="12" fillId="4" borderId="0" xfId="0" applyNumberFormat="1" applyFont="1" applyFill="1"/>
    <xf numFmtId="9" fontId="12" fillId="4" borderId="0" xfId="0" applyNumberFormat="1" applyFont="1" applyFill="1" applyAlignment="1">
      <alignment horizontal="right"/>
    </xf>
    <xf numFmtId="0" fontId="12" fillId="4" borderId="4" xfId="0" applyFont="1" applyFill="1" applyBorder="1" applyAlignment="1">
      <alignment horizontal="justify"/>
    </xf>
    <xf numFmtId="0" fontId="12" fillId="4" borderId="4" xfId="0" applyFont="1" applyFill="1" applyBorder="1"/>
    <xf numFmtId="9" fontId="12" fillId="4" borderId="0" xfId="0" applyNumberFormat="1" applyFont="1" applyFill="1"/>
    <xf numFmtId="0" fontId="12" fillId="6" borderId="4" xfId="0" applyFont="1" applyFill="1" applyBorder="1"/>
    <xf numFmtId="9" fontId="12" fillId="6" borderId="0" xfId="0" applyNumberFormat="1" applyFont="1" applyFill="1"/>
    <xf numFmtId="0" fontId="12" fillId="6" borderId="34" xfId="0" applyFont="1" applyFill="1" applyBorder="1"/>
    <xf numFmtId="0" fontId="12" fillId="4" borderId="4" xfId="0" applyFont="1" applyFill="1" applyBorder="1" applyAlignment="1">
      <alignment horizontal="left"/>
    </xf>
    <xf numFmtId="0" fontId="12" fillId="4" borderId="15" xfId="0" applyFont="1" applyFill="1" applyBorder="1"/>
    <xf numFmtId="9" fontId="12" fillId="4" borderId="20" xfId="0" applyNumberFormat="1" applyFont="1" applyFill="1" applyBorder="1"/>
    <xf numFmtId="165" fontId="15" fillId="7" borderId="50" xfId="0" applyNumberFormat="1" applyFont="1" applyFill="1" applyBorder="1" applyAlignment="1">
      <alignment horizontal="left" vertical="center"/>
    </xf>
    <xf numFmtId="165" fontId="15" fillId="7" borderId="38" xfId="0" applyNumberFormat="1" applyFont="1" applyFill="1" applyBorder="1" applyAlignment="1">
      <alignment horizontal="left" vertical="center"/>
    </xf>
    <xf numFmtId="49" fontId="19" fillId="8" borderId="7" xfId="0" applyNumberFormat="1" applyFont="1" applyFill="1" applyBorder="1" applyAlignment="1">
      <alignment horizontal="left" vertical="center"/>
    </xf>
    <xf numFmtId="165" fontId="24" fillId="7" borderId="22" xfId="0" applyNumberFormat="1" applyFont="1" applyFill="1" applyBorder="1" applyAlignment="1">
      <alignment horizontal="left" vertical="center"/>
    </xf>
    <xf numFmtId="165" fontId="15" fillId="7" borderId="46" xfId="0" applyNumberFormat="1" applyFont="1" applyFill="1" applyBorder="1" applyAlignment="1">
      <alignment horizontal="left" vertical="center"/>
    </xf>
    <xf numFmtId="165" fontId="15" fillId="7" borderId="42" xfId="0" applyNumberFormat="1" applyFont="1" applyFill="1" applyBorder="1" applyAlignment="1">
      <alignment horizontal="left" vertical="center"/>
    </xf>
    <xf numFmtId="0" fontId="12" fillId="4" borderId="22" xfId="0" applyFont="1" applyFill="1" applyBorder="1"/>
    <xf numFmtId="3" fontId="12" fillId="4" borderId="46" xfId="0" applyNumberFormat="1" applyFont="1" applyFill="1" applyBorder="1"/>
    <xf numFmtId="0" fontId="12" fillId="4" borderId="46" xfId="0" applyFont="1" applyFill="1" applyBorder="1"/>
    <xf numFmtId="0" fontId="15" fillId="0" borderId="0" xfId="0" applyFont="1" applyFill="1"/>
    <xf numFmtId="0" fontId="25" fillId="4" borderId="0" xfId="0" applyFont="1" applyFill="1"/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6" borderId="0" xfId="0" applyFont="1" applyFill="1"/>
    <xf numFmtId="167" fontId="26" fillId="6" borderId="0" xfId="3" applyNumberFormat="1" applyFont="1" applyFill="1" applyBorder="1"/>
    <xf numFmtId="166" fontId="26" fillId="6" borderId="0" xfId="0" applyNumberFormat="1" applyFont="1" applyFill="1"/>
    <xf numFmtId="166" fontId="25" fillId="4" borderId="0" xfId="0" applyNumberFormat="1" applyFont="1" applyFill="1"/>
    <xf numFmtId="0" fontId="26" fillId="4" borderId="0" xfId="6" applyFont="1" applyFill="1"/>
    <xf numFmtId="0" fontId="26" fillId="4" borderId="0" xfId="0" applyFont="1" applyFill="1" applyAlignment="1">
      <alignment horizontal="center"/>
    </xf>
    <xf numFmtId="4" fontId="12" fillId="4" borderId="0" xfId="0" applyNumberFormat="1" applyFont="1" applyFill="1" applyAlignment="1">
      <alignment horizontal="right"/>
    </xf>
    <xf numFmtId="4" fontId="12" fillId="4" borderId="0" xfId="0" applyNumberFormat="1" applyFont="1" applyFill="1"/>
    <xf numFmtId="0" fontId="25" fillId="4" borderId="4" xfId="0" applyFont="1" applyFill="1" applyBorder="1"/>
    <xf numFmtId="0" fontId="26" fillId="8" borderId="10" xfId="6" applyFont="1" applyFill="1" applyBorder="1"/>
    <xf numFmtId="0" fontId="26" fillId="6" borderId="12" xfId="0" applyFont="1" applyFill="1" applyBorder="1" applyAlignment="1">
      <alignment horizontal="center"/>
    </xf>
    <xf numFmtId="166" fontId="25" fillId="4" borderId="5" xfId="0" applyNumberFormat="1" applyFont="1" applyFill="1" applyBorder="1"/>
    <xf numFmtId="0" fontId="26" fillId="6" borderId="11" xfId="0" applyFont="1" applyFill="1" applyBorder="1" applyAlignment="1">
      <alignment horizontal="center"/>
    </xf>
    <xf numFmtId="167" fontId="25" fillId="4" borderId="6" xfId="3" applyNumberFormat="1" applyFont="1" applyFill="1" applyBorder="1"/>
    <xf numFmtId="166" fontId="25" fillId="4" borderId="6" xfId="0" applyNumberFormat="1" applyFont="1" applyFill="1" applyBorder="1"/>
    <xf numFmtId="167" fontId="25" fillId="4" borderId="23" xfId="3" applyNumberFormat="1" applyFont="1" applyFill="1" applyBorder="1"/>
    <xf numFmtId="166" fontId="25" fillId="4" borderId="51" xfId="0" applyNumberFormat="1" applyFont="1" applyFill="1" applyBorder="1"/>
    <xf numFmtId="167" fontId="25" fillId="4" borderId="51" xfId="3" applyNumberFormat="1" applyFont="1" applyFill="1" applyBorder="1"/>
    <xf numFmtId="166" fontId="25" fillId="4" borderId="25" xfId="0" applyNumberFormat="1" applyFont="1" applyFill="1" applyBorder="1"/>
    <xf numFmtId="167" fontId="25" fillId="4" borderId="25" xfId="3" applyNumberFormat="1" applyFont="1" applyFill="1" applyBorder="1"/>
    <xf numFmtId="166" fontId="25" fillId="4" borderId="24" xfId="0" applyNumberFormat="1" applyFont="1" applyFill="1" applyBorder="1"/>
    <xf numFmtId="0" fontId="25" fillId="4" borderId="51" xfId="0" applyFont="1" applyFill="1" applyBorder="1"/>
    <xf numFmtId="0" fontId="26" fillId="6" borderId="22" xfId="0" applyFont="1" applyFill="1" applyBorder="1"/>
    <xf numFmtId="167" fontId="26" fillId="6" borderId="23" xfId="3" applyNumberFormat="1" applyFont="1" applyFill="1" applyBorder="1"/>
    <xf numFmtId="166" fontId="26" fillId="6" borderId="23" xfId="0" applyNumberFormat="1" applyFont="1" applyFill="1" applyBorder="1"/>
    <xf numFmtId="166" fontId="26" fillId="6" borderId="24" xfId="0" applyNumberFormat="1" applyFont="1" applyFill="1" applyBorder="1"/>
    <xf numFmtId="0" fontId="26" fillId="6" borderId="47" xfId="0" applyFont="1" applyFill="1" applyBorder="1"/>
    <xf numFmtId="167" fontId="26" fillId="6" borderId="33" xfId="3" applyNumberFormat="1" applyFont="1" applyFill="1" applyBorder="1"/>
    <xf numFmtId="166" fontId="26" fillId="6" borderId="33" xfId="0" applyNumberFormat="1" applyFont="1" applyFill="1" applyBorder="1"/>
    <xf numFmtId="166" fontId="26" fillId="6" borderId="32" xfId="0" applyNumberFormat="1" applyFont="1" applyFill="1" applyBorder="1"/>
    <xf numFmtId="0" fontId="20" fillId="0" borderId="0" xfId="0" applyFont="1" applyFill="1"/>
    <xf numFmtId="0" fontId="29" fillId="4" borderId="0" xfId="0" applyFont="1" applyFill="1"/>
    <xf numFmtId="49" fontId="21" fillId="8" borderId="28" xfId="0" applyNumberFormat="1" applyFont="1" applyFill="1" applyBorder="1" applyAlignment="1">
      <alignment horizontal="left" vertical="center"/>
    </xf>
    <xf numFmtId="0" fontId="30" fillId="8" borderId="10" xfId="6" applyFont="1" applyFill="1" applyBorder="1"/>
    <xf numFmtId="0" fontId="30" fillId="6" borderId="11" xfId="0" applyFont="1" applyFill="1" applyBorder="1" applyAlignment="1">
      <alignment horizontal="center"/>
    </xf>
    <xf numFmtId="0" fontId="30" fillId="6" borderId="57" xfId="0" applyFont="1" applyFill="1" applyBorder="1" applyAlignment="1">
      <alignment horizontal="center"/>
    </xf>
    <xf numFmtId="0" fontId="30" fillId="6" borderId="39" xfId="0" applyFont="1" applyFill="1" applyBorder="1" applyAlignment="1">
      <alignment horizontal="center"/>
    </xf>
    <xf numFmtId="0" fontId="30" fillId="6" borderId="12" xfId="0" applyFont="1" applyFill="1" applyBorder="1" applyAlignment="1">
      <alignment horizontal="center"/>
    </xf>
    <xf numFmtId="0" fontId="29" fillId="4" borderId="4" xfId="0" applyFont="1" applyFill="1" applyBorder="1"/>
    <xf numFmtId="167" fontId="29" fillId="4" borderId="6" xfId="3" applyNumberFormat="1" applyFont="1" applyFill="1" applyBorder="1"/>
    <xf numFmtId="166" fontId="29" fillId="4" borderId="51" xfId="0" applyNumberFormat="1" applyFont="1" applyFill="1" applyBorder="1"/>
    <xf numFmtId="167" fontId="29" fillId="4" borderId="23" xfId="3" applyNumberFormat="1" applyFont="1" applyFill="1" applyBorder="1"/>
    <xf numFmtId="166" fontId="29" fillId="4" borderId="6" xfId="0" applyNumberFormat="1" applyFont="1" applyFill="1" applyBorder="1"/>
    <xf numFmtId="166" fontId="29" fillId="4" borderId="5" xfId="0" applyNumberFormat="1" applyFont="1" applyFill="1" applyBorder="1"/>
    <xf numFmtId="0" fontId="29" fillId="4" borderId="13" xfId="0" applyFont="1" applyFill="1" applyBorder="1"/>
    <xf numFmtId="167" fontId="29" fillId="4" borderId="14" xfId="3" applyNumberFormat="1" applyFont="1" applyFill="1" applyBorder="1"/>
    <xf numFmtId="166" fontId="29" fillId="4" borderId="56" xfId="0" applyNumberFormat="1" applyFont="1" applyFill="1" applyBorder="1"/>
    <xf numFmtId="166" fontId="29" fillId="4" borderId="14" xfId="0" applyNumberFormat="1" applyFont="1" applyFill="1" applyBorder="1"/>
    <xf numFmtId="166" fontId="29" fillId="4" borderId="18" xfId="0" applyNumberFormat="1" applyFont="1" applyFill="1" applyBorder="1"/>
    <xf numFmtId="0" fontId="30" fillId="6" borderId="47" xfId="0" applyFont="1" applyFill="1" applyBorder="1"/>
    <xf numFmtId="167" fontId="30" fillId="6" borderId="33" xfId="3" applyNumberFormat="1" applyFont="1" applyFill="1" applyBorder="1"/>
    <xf numFmtId="166" fontId="30" fillId="6" borderId="53" xfId="0" applyNumberFormat="1" applyFont="1" applyFill="1" applyBorder="1"/>
    <xf numFmtId="166" fontId="30" fillId="6" borderId="33" xfId="0" applyNumberFormat="1" applyFont="1" applyFill="1" applyBorder="1"/>
    <xf numFmtId="166" fontId="30" fillId="6" borderId="32" xfId="0" applyNumberFormat="1" applyFont="1" applyFill="1" applyBorder="1"/>
    <xf numFmtId="0" fontId="30" fillId="6" borderId="0" xfId="0" applyFont="1" applyFill="1"/>
    <xf numFmtId="167" fontId="30" fillId="6" borderId="0" xfId="3" applyNumberFormat="1" applyFont="1" applyFill="1" applyBorder="1"/>
    <xf numFmtId="166" fontId="30" fillId="6" borderId="0" xfId="0" applyNumberFormat="1" applyFont="1" applyFill="1"/>
    <xf numFmtId="0" fontId="30" fillId="6" borderId="52" xfId="0" applyFont="1" applyFill="1" applyBorder="1" applyAlignment="1">
      <alignment horizontal="center"/>
    </xf>
    <xf numFmtId="167" fontId="29" fillId="4" borderId="51" xfId="3" applyNumberFormat="1" applyFont="1" applyFill="1" applyBorder="1"/>
    <xf numFmtId="166" fontId="29" fillId="4" borderId="25" xfId="0" applyNumberFormat="1" applyFont="1" applyFill="1" applyBorder="1"/>
    <xf numFmtId="167" fontId="29" fillId="4" borderId="25" xfId="3" applyNumberFormat="1" applyFont="1" applyFill="1" applyBorder="1"/>
    <xf numFmtId="166" fontId="29" fillId="4" borderId="24" xfId="0" applyNumberFormat="1" applyFont="1" applyFill="1" applyBorder="1"/>
    <xf numFmtId="167" fontId="29" fillId="4" borderId="56" xfId="3" applyNumberFormat="1" applyFont="1" applyFill="1" applyBorder="1"/>
    <xf numFmtId="0" fontId="30" fillId="6" borderId="15" xfId="0" applyFont="1" applyFill="1" applyBorder="1"/>
    <xf numFmtId="167" fontId="30" fillId="6" borderId="54" xfId="3" applyNumberFormat="1" applyFont="1" applyFill="1" applyBorder="1"/>
    <xf numFmtId="166" fontId="30" fillId="6" borderId="54" xfId="0" applyNumberFormat="1" applyFont="1" applyFill="1" applyBorder="1"/>
    <xf numFmtId="166" fontId="30" fillId="6" borderId="17" xfId="0" applyNumberFormat="1" applyFont="1" applyFill="1" applyBorder="1"/>
    <xf numFmtId="0" fontId="12" fillId="0" borderId="4" xfId="0" applyFont="1" applyFill="1" applyBorder="1"/>
    <xf numFmtId="49" fontId="19" fillId="8" borderId="29" xfId="0" applyNumberFormat="1" applyFont="1" applyFill="1" applyBorder="1" applyAlignment="1">
      <alignment horizontal="left" vertical="center"/>
    </xf>
    <xf numFmtId="0" fontId="26" fillId="8" borderId="22" xfId="6" applyFont="1" applyFill="1" applyBorder="1"/>
    <xf numFmtId="0" fontId="25" fillId="4" borderId="22" xfId="0" applyFont="1" applyFill="1" applyBorder="1"/>
    <xf numFmtId="0" fontId="26" fillId="4" borderId="22" xfId="0" applyFont="1" applyFill="1" applyBorder="1"/>
    <xf numFmtId="0" fontId="26" fillId="0" borderId="22" xfId="0" applyFont="1" applyFill="1" applyBorder="1"/>
    <xf numFmtId="166" fontId="25" fillId="4" borderId="46" xfId="0" applyNumberFormat="1" applyFont="1" applyFill="1" applyBorder="1"/>
    <xf numFmtId="0" fontId="25" fillId="4" borderId="46" xfId="0" applyFont="1" applyFill="1" applyBorder="1"/>
    <xf numFmtId="0" fontId="15" fillId="0" borderId="22" xfId="0" applyFont="1" applyFill="1" applyBorder="1"/>
    <xf numFmtId="0" fontId="12" fillId="0" borderId="46" xfId="0" applyFont="1" applyFill="1" applyBorder="1"/>
    <xf numFmtId="166" fontId="25" fillId="0" borderId="46" xfId="0" applyNumberFormat="1" applyFont="1" applyFill="1" applyBorder="1"/>
    <xf numFmtId="0" fontId="25" fillId="0" borderId="46" xfId="0" applyFont="1" applyFill="1" applyBorder="1"/>
    <xf numFmtId="0" fontId="25" fillId="0" borderId="22" xfId="0" applyFont="1" applyFill="1" applyBorder="1"/>
    <xf numFmtId="0" fontId="26" fillId="0" borderId="47" xfId="0" applyFont="1" applyFill="1" applyBorder="1"/>
    <xf numFmtId="0" fontId="12" fillId="0" borderId="48" xfId="0" applyFont="1" applyFill="1" applyBorder="1"/>
    <xf numFmtId="0" fontId="27" fillId="4" borderId="22" xfId="0" applyFont="1" applyFill="1" applyBorder="1"/>
    <xf numFmtId="0" fontId="26" fillId="0" borderId="24" xfId="0" applyFont="1" applyFill="1" applyBorder="1" applyAlignment="1">
      <alignment horizontal="center"/>
    </xf>
    <xf numFmtId="166" fontId="26" fillId="4" borderId="24" xfId="0" applyNumberFormat="1" applyFont="1" applyFill="1" applyBorder="1"/>
    <xf numFmtId="166" fontId="26" fillId="0" borderId="24" xfId="0" applyNumberFormat="1" applyFont="1" applyFill="1" applyBorder="1"/>
    <xf numFmtId="9" fontId="12" fillId="4" borderId="5" xfId="5" applyFont="1" applyFill="1" applyBorder="1"/>
    <xf numFmtId="166" fontId="25" fillId="0" borderId="24" xfId="0" applyNumberFormat="1" applyFont="1" applyFill="1" applyBorder="1"/>
    <xf numFmtId="166" fontId="26" fillId="0" borderId="32" xfId="0" applyNumberFormat="1" applyFont="1" applyFill="1" applyBorder="1"/>
    <xf numFmtId="0" fontId="26" fillId="0" borderId="23" xfId="0" applyFont="1" applyFill="1" applyBorder="1" applyAlignment="1">
      <alignment horizontal="center"/>
    </xf>
    <xf numFmtId="167" fontId="26" fillId="4" borderId="23" xfId="3" applyNumberFormat="1" applyFont="1" applyFill="1" applyBorder="1"/>
    <xf numFmtId="167" fontId="26" fillId="0" borderId="23" xfId="3" applyNumberFormat="1" applyFont="1" applyFill="1" applyBorder="1"/>
    <xf numFmtId="0" fontId="25" fillId="4" borderId="23" xfId="0" applyFont="1" applyFill="1" applyBorder="1"/>
    <xf numFmtId="3" fontId="12" fillId="4" borderId="6" xfId="0" applyNumberFormat="1" applyFont="1" applyFill="1" applyBorder="1"/>
    <xf numFmtId="0" fontId="12" fillId="4" borderId="6" xfId="0" applyFont="1" applyFill="1" applyBorder="1"/>
    <xf numFmtId="3" fontId="15" fillId="0" borderId="23" xfId="7" applyNumberFormat="1" applyFont="1" applyFill="1" applyBorder="1"/>
    <xf numFmtId="0" fontId="12" fillId="0" borderId="6" xfId="0" applyFont="1" applyFill="1" applyBorder="1"/>
    <xf numFmtId="0" fontId="26" fillId="0" borderId="23" xfId="0" applyFont="1" applyFill="1" applyBorder="1"/>
    <xf numFmtId="0" fontId="25" fillId="0" borderId="23" xfId="0" applyFont="1" applyFill="1" applyBorder="1"/>
    <xf numFmtId="0" fontId="26" fillId="0" borderId="33" xfId="0" applyFont="1" applyFill="1" applyBorder="1"/>
    <xf numFmtId="166" fontId="25" fillId="4" borderId="23" xfId="0" applyNumberFormat="1" applyFont="1" applyFill="1" applyBorder="1"/>
    <xf numFmtId="166" fontId="26" fillId="4" borderId="23" xfId="0" applyNumberFormat="1" applyFont="1" applyFill="1" applyBorder="1"/>
    <xf numFmtId="166" fontId="26" fillId="0" borderId="11" xfId="0" applyNumberFormat="1" applyFont="1" applyFill="1" applyBorder="1"/>
    <xf numFmtId="167" fontId="26" fillId="0" borderId="11" xfId="3" applyNumberFormat="1" applyFont="1" applyFill="1" applyBorder="1"/>
    <xf numFmtId="0" fontId="25" fillId="4" borderId="25" xfId="0" applyFont="1" applyFill="1" applyBorder="1"/>
    <xf numFmtId="0" fontId="25" fillId="0" borderId="25" xfId="0" applyFont="1" applyFill="1" applyBorder="1"/>
    <xf numFmtId="0" fontId="12" fillId="4" borderId="51" xfId="0" applyFont="1" applyFill="1" applyBorder="1"/>
    <xf numFmtId="0" fontId="12" fillId="0" borderId="25" xfId="0" applyFont="1" applyFill="1" applyBorder="1"/>
    <xf numFmtId="0" fontId="12" fillId="0" borderId="51" xfId="0" applyFont="1" applyFill="1" applyBorder="1"/>
    <xf numFmtId="0" fontId="12" fillId="0" borderId="53" xfId="0" applyFont="1" applyFill="1" applyBorder="1"/>
    <xf numFmtId="0" fontId="26" fillId="4" borderId="0" xfId="0" applyFont="1" applyFill="1"/>
    <xf numFmtId="0" fontId="25" fillId="6" borderId="22" xfId="0" applyFont="1" applyFill="1" applyBorder="1"/>
    <xf numFmtId="0" fontId="25" fillId="6" borderId="4" xfId="0" applyFont="1" applyFill="1" applyBorder="1"/>
    <xf numFmtId="0" fontId="26" fillId="6" borderId="24" xfId="0" applyFont="1" applyFill="1" applyBorder="1" applyAlignment="1">
      <alignment horizontal="center"/>
    </xf>
    <xf numFmtId="166" fontId="25" fillId="6" borderId="24" xfId="0" applyNumberFormat="1" applyFont="1" applyFill="1" applyBorder="1"/>
    <xf numFmtId="166" fontId="25" fillId="6" borderId="5" xfId="0" applyNumberFormat="1" applyFont="1" applyFill="1" applyBorder="1"/>
    <xf numFmtId="0" fontId="26" fillId="6" borderId="23" xfId="0" applyFont="1" applyFill="1" applyBorder="1" applyAlignment="1">
      <alignment horizontal="center"/>
    </xf>
    <xf numFmtId="167" fontId="25" fillId="6" borderId="23" xfId="3" applyNumberFormat="1" applyFont="1" applyFill="1" applyBorder="1"/>
    <xf numFmtId="167" fontId="25" fillId="6" borderId="6" xfId="3" applyNumberFormat="1" applyFont="1" applyFill="1" applyBorder="1"/>
    <xf numFmtId="166" fontId="25" fillId="6" borderId="23" xfId="0" applyNumberFormat="1" applyFont="1" applyFill="1" applyBorder="1"/>
    <xf numFmtId="166" fontId="25" fillId="6" borderId="6" xfId="0" applyNumberFormat="1" applyFont="1" applyFill="1" applyBorder="1"/>
    <xf numFmtId="166" fontId="26" fillId="0" borderId="17" xfId="0" applyNumberFormat="1" applyFont="1" applyFill="1" applyBorder="1"/>
    <xf numFmtId="167" fontId="26" fillId="0" borderId="16" xfId="3" applyNumberFormat="1" applyFont="1" applyFill="1" applyBorder="1"/>
    <xf numFmtId="167" fontId="26" fillId="0" borderId="33" xfId="3" applyNumberFormat="1" applyFont="1" applyFill="1" applyBorder="1"/>
    <xf numFmtId="166" fontId="26" fillId="0" borderId="33" xfId="0" applyNumberFormat="1" applyFont="1" applyFill="1" applyBorder="1"/>
    <xf numFmtId="9" fontId="12" fillId="0" borderId="5" xfId="5" applyFont="1" applyFill="1" applyBorder="1"/>
    <xf numFmtId="167" fontId="12" fillId="4" borderId="6" xfId="3" applyNumberFormat="1" applyFont="1" applyFill="1" applyBorder="1"/>
    <xf numFmtId="167" fontId="12" fillId="0" borderId="6" xfId="3" applyNumberFormat="1" applyFont="1" applyFill="1" applyBorder="1"/>
    <xf numFmtId="0" fontId="26" fillId="8" borderId="25" xfId="6" applyFont="1" applyFill="1" applyBorder="1"/>
    <xf numFmtId="166" fontId="26" fillId="0" borderId="23" xfId="0" applyNumberFormat="1" applyFont="1" applyFill="1" applyBorder="1"/>
    <xf numFmtId="167" fontId="15" fillId="0" borderId="23" xfId="3" applyNumberFormat="1" applyFont="1" applyFill="1" applyBorder="1"/>
    <xf numFmtId="0" fontId="12" fillId="0" borderId="22" xfId="0" applyFont="1" applyFill="1" applyBorder="1"/>
    <xf numFmtId="167" fontId="12" fillId="0" borderId="23" xfId="3" applyNumberFormat="1" applyFont="1" applyFill="1" applyBorder="1"/>
    <xf numFmtId="9" fontId="12" fillId="0" borderId="24" xfId="5" applyFont="1" applyFill="1" applyBorder="1"/>
    <xf numFmtId="167" fontId="25" fillId="0" borderId="23" xfId="3" applyNumberFormat="1" applyFont="1" applyFill="1" applyBorder="1"/>
    <xf numFmtId="0" fontId="14" fillId="5" borderId="0" xfId="0" applyFont="1" applyFill="1"/>
    <xf numFmtId="0" fontId="15" fillId="4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167" fontId="26" fillId="0" borderId="0" xfId="3" applyNumberFormat="1" applyFont="1" applyFill="1" applyBorder="1"/>
    <xf numFmtId="0" fontId="26" fillId="0" borderId="0" xfId="0" applyFont="1" applyFill="1"/>
    <xf numFmtId="166" fontId="26" fillId="0" borderId="0" xfId="0" applyNumberFormat="1" applyFont="1" applyFill="1"/>
    <xf numFmtId="0" fontId="15" fillId="8" borderId="4" xfId="6" applyFont="1" applyFill="1" applyBorder="1"/>
    <xf numFmtId="0" fontId="26" fillId="0" borderId="15" xfId="0" applyFont="1" applyFill="1" applyBorder="1"/>
    <xf numFmtId="0" fontId="25" fillId="4" borderId="6" xfId="0" applyFont="1" applyFill="1" applyBorder="1"/>
    <xf numFmtId="0" fontId="26" fillId="4" borderId="23" xfId="0" applyFont="1" applyFill="1" applyBorder="1"/>
    <xf numFmtId="0" fontId="15" fillId="8" borderId="22" xfId="6" applyFont="1" applyFill="1" applyBorder="1"/>
    <xf numFmtId="0" fontId="26" fillId="0" borderId="25" xfId="0" applyFont="1" applyFill="1" applyBorder="1" applyAlignment="1">
      <alignment horizontal="center"/>
    </xf>
    <xf numFmtId="0" fontId="26" fillId="4" borderId="25" xfId="0" applyFont="1" applyFill="1" applyBorder="1"/>
    <xf numFmtId="0" fontId="26" fillId="0" borderId="53" xfId="0" applyFont="1" applyFill="1" applyBorder="1"/>
    <xf numFmtId="166" fontId="26" fillId="4" borderId="25" xfId="0" applyNumberFormat="1" applyFont="1" applyFill="1" applyBorder="1"/>
    <xf numFmtId="166" fontId="26" fillId="0" borderId="53" xfId="0" applyNumberFormat="1" applyFont="1" applyFill="1" applyBorder="1"/>
    <xf numFmtId="0" fontId="25" fillId="0" borderId="4" xfId="0" applyFont="1" applyFill="1" applyBorder="1"/>
    <xf numFmtId="0" fontId="25" fillId="0" borderId="0" xfId="0" applyFont="1" applyFill="1"/>
    <xf numFmtId="166" fontId="25" fillId="0" borderId="5" xfId="0" applyNumberFormat="1" applyFont="1" applyFill="1" applyBorder="1"/>
    <xf numFmtId="0" fontId="25" fillId="0" borderId="6" xfId="0" applyFont="1" applyFill="1" applyBorder="1"/>
    <xf numFmtId="0" fontId="15" fillId="0" borderId="33" xfId="0" applyFont="1" applyFill="1" applyBorder="1"/>
    <xf numFmtId="166" fontId="25" fillId="0" borderId="6" xfId="0" applyNumberFormat="1" applyFont="1" applyFill="1" applyBorder="1"/>
    <xf numFmtId="166" fontId="25" fillId="0" borderId="23" xfId="0" applyNumberFormat="1" applyFont="1" applyFill="1" applyBorder="1"/>
    <xf numFmtId="0" fontId="26" fillId="0" borderId="11" xfId="0" applyFont="1" applyFill="1" applyBorder="1" applyAlignment="1">
      <alignment horizontal="center"/>
    </xf>
    <xf numFmtId="0" fontId="25" fillId="0" borderId="47" xfId="0" applyFont="1" applyFill="1" applyBorder="1"/>
    <xf numFmtId="166" fontId="25" fillId="0" borderId="32" xfId="0" applyNumberFormat="1" applyFont="1" applyFill="1" applyBorder="1"/>
    <xf numFmtId="167" fontId="25" fillId="0" borderId="6" xfId="3" applyNumberFormat="1" applyFont="1" applyFill="1" applyBorder="1"/>
    <xf numFmtId="167" fontId="25" fillId="0" borderId="33" xfId="3" applyNumberFormat="1" applyFont="1" applyFill="1" applyBorder="1"/>
    <xf numFmtId="167" fontId="25" fillId="0" borderId="25" xfId="3" applyNumberFormat="1" applyFont="1" applyFill="1" applyBorder="1"/>
    <xf numFmtId="167" fontId="25" fillId="0" borderId="51" xfId="3" applyNumberFormat="1" applyFont="1" applyFill="1" applyBorder="1"/>
    <xf numFmtId="167" fontId="26" fillId="0" borderId="25" xfId="3" applyNumberFormat="1" applyFont="1" applyFill="1" applyBorder="1"/>
    <xf numFmtId="166" fontId="25" fillId="0" borderId="0" xfId="0" applyNumberFormat="1" applyFont="1" applyFill="1"/>
    <xf numFmtId="0" fontId="12" fillId="0" borderId="54" xfId="0" applyFont="1" applyFill="1" applyBorder="1"/>
    <xf numFmtId="0" fontId="12" fillId="0" borderId="20" xfId="0" applyFont="1" applyFill="1" applyBorder="1"/>
    <xf numFmtId="0" fontId="25" fillId="0" borderId="51" xfId="0" applyFont="1" applyFill="1" applyBorder="1"/>
    <xf numFmtId="0" fontId="26" fillId="0" borderId="10" xfId="0" applyFont="1" applyFill="1" applyBorder="1"/>
    <xf numFmtId="0" fontId="26" fillId="0" borderId="52" xfId="0" applyFont="1" applyFill="1" applyBorder="1"/>
    <xf numFmtId="166" fontId="26" fillId="0" borderId="40" xfId="0" applyNumberFormat="1" applyFont="1" applyFill="1" applyBorder="1"/>
    <xf numFmtId="0" fontId="26" fillId="0" borderId="40" xfId="0" applyFont="1" applyFill="1" applyBorder="1"/>
    <xf numFmtId="166" fontId="26" fillId="0" borderId="12" xfId="0" applyNumberFormat="1" applyFont="1" applyFill="1" applyBorder="1"/>
    <xf numFmtId="9" fontId="26" fillId="0" borderId="0" xfId="5" applyFont="1" applyFill="1" applyBorder="1"/>
    <xf numFmtId="0" fontId="26" fillId="0" borderId="0" xfId="0" applyFont="1" applyFill="1" applyAlignment="1">
      <alignment horizontal="center"/>
    </xf>
    <xf numFmtId="168" fontId="12" fillId="4" borderId="0" xfId="0" applyNumberFormat="1" applyFont="1" applyFill="1"/>
    <xf numFmtId="168" fontId="12" fillId="4" borderId="0" xfId="0" applyNumberFormat="1" applyFont="1" applyFill="1" applyAlignment="1">
      <alignment horizontal="right"/>
    </xf>
    <xf numFmtId="0" fontId="26" fillId="0" borderId="0" xfId="6" applyFont="1"/>
    <xf numFmtId="0" fontId="15" fillId="0" borderId="0" xfId="0" applyFont="1" applyFill="1" applyAlignment="1">
      <alignment horizontal="left"/>
    </xf>
    <xf numFmtId="49" fontId="19" fillId="8" borderId="30" xfId="0" applyNumberFormat="1" applyFont="1" applyFill="1" applyBorder="1" applyAlignment="1">
      <alignment horizontal="center" vertical="center"/>
    </xf>
    <xf numFmtId="49" fontId="19" fillId="8" borderId="31" xfId="0" applyNumberFormat="1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left" vertical="top" wrapText="1"/>
    </xf>
    <xf numFmtId="0" fontId="12" fillId="6" borderId="22" xfId="0" applyFont="1" applyFill="1" applyBorder="1" applyAlignment="1">
      <alignment horizontal="justify" vertical="top" wrapText="1"/>
    </xf>
    <xf numFmtId="169" fontId="12" fillId="6" borderId="24" xfId="0" applyNumberFormat="1" applyFont="1" applyFill="1" applyBorder="1" applyAlignment="1">
      <alignment horizontal="right" wrapText="1"/>
    </xf>
    <xf numFmtId="169" fontId="15" fillId="6" borderId="24" xfId="0" applyNumberFormat="1" applyFont="1" applyFill="1" applyBorder="1" applyAlignment="1">
      <alignment horizontal="right" wrapText="1"/>
    </xf>
    <xf numFmtId="169" fontId="15" fillId="6" borderId="32" xfId="0" applyNumberFormat="1" applyFont="1" applyFill="1" applyBorder="1" applyAlignment="1">
      <alignment horizontal="right" wrapText="1"/>
    </xf>
    <xf numFmtId="169" fontId="12" fillId="6" borderId="23" xfId="0" applyNumberFormat="1" applyFont="1" applyFill="1" applyBorder="1" applyAlignment="1">
      <alignment horizontal="right" wrapText="1"/>
    </xf>
    <xf numFmtId="169" fontId="15" fillId="6" borderId="23" xfId="0" applyNumberFormat="1" applyFont="1" applyFill="1" applyBorder="1" applyAlignment="1">
      <alignment horizontal="right" wrapText="1"/>
    </xf>
    <xf numFmtId="169" fontId="15" fillId="6" borderId="33" xfId="0" applyNumberFormat="1" applyFont="1" applyFill="1" applyBorder="1" applyAlignment="1">
      <alignment horizontal="right" wrapText="1"/>
    </xf>
    <xf numFmtId="167" fontId="25" fillId="4" borderId="23" xfId="0" applyNumberFormat="1" applyFont="1" applyFill="1" applyBorder="1"/>
    <xf numFmtId="167" fontId="25" fillId="0" borderId="6" xfId="0" applyNumberFormat="1" applyFont="1" applyFill="1" applyBorder="1"/>
    <xf numFmtId="167" fontId="26" fillId="0" borderId="23" xfId="0" applyNumberFormat="1" applyFont="1" applyFill="1" applyBorder="1"/>
    <xf numFmtId="167" fontId="26" fillId="4" borderId="25" xfId="3" applyNumberFormat="1" applyFont="1" applyFill="1" applyBorder="1"/>
    <xf numFmtId="0" fontId="27" fillId="0" borderId="22" xfId="0" applyFont="1" applyFill="1" applyBorder="1"/>
    <xf numFmtId="166" fontId="26" fillId="0" borderId="5" xfId="0" applyNumberFormat="1" applyFont="1" applyFill="1" applyBorder="1"/>
    <xf numFmtId="167" fontId="26" fillId="0" borderId="6" xfId="3" applyNumberFormat="1" applyFont="1" applyFill="1" applyBorder="1"/>
    <xf numFmtId="9" fontId="25" fillId="4" borderId="6" xfId="5" applyFont="1" applyFill="1" applyBorder="1"/>
    <xf numFmtId="9" fontId="26" fillId="0" borderId="6" xfId="5" applyFont="1" applyFill="1" applyBorder="1"/>
    <xf numFmtId="9" fontId="25" fillId="0" borderId="6" xfId="5" applyFont="1" applyFill="1" applyBorder="1"/>
    <xf numFmtId="167" fontId="26" fillId="0" borderId="51" xfId="3" applyNumberFormat="1" applyFont="1" applyFill="1" applyBorder="1"/>
    <xf numFmtId="0" fontId="26" fillId="8" borderId="22" xfId="0" applyFont="1" applyFill="1" applyBorder="1"/>
    <xf numFmtId="9" fontId="26" fillId="0" borderId="23" xfId="5" applyFont="1" applyFill="1" applyBorder="1" applyAlignment="1">
      <alignment horizontal="center"/>
    </xf>
    <xf numFmtId="9" fontId="25" fillId="4" borderId="23" xfId="5" applyFont="1" applyFill="1" applyBorder="1"/>
    <xf numFmtId="9" fontId="26" fillId="4" borderId="23" xfId="5" applyFont="1" applyFill="1" applyBorder="1"/>
    <xf numFmtId="9" fontId="26" fillId="0" borderId="23" xfId="5" applyFont="1" applyFill="1" applyBorder="1"/>
    <xf numFmtId="9" fontId="25" fillId="0" borderId="23" xfId="5" applyFont="1" applyFill="1" applyBorder="1"/>
    <xf numFmtId="167" fontId="26" fillId="0" borderId="53" xfId="3" applyNumberFormat="1" applyFont="1" applyFill="1" applyBorder="1"/>
    <xf numFmtId="9" fontId="26" fillId="0" borderId="33" xfId="5" applyFont="1" applyFill="1" applyBorder="1"/>
    <xf numFmtId="49" fontId="19" fillId="8" borderId="28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justify" vertical="top" wrapText="1"/>
    </xf>
    <xf numFmtId="169" fontId="12" fillId="6" borderId="5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left" wrapText="1" shrinkToFit="1"/>
    </xf>
    <xf numFmtId="0" fontId="12" fillId="0" borderId="0" xfId="0" applyFont="1" applyFill="1" applyAlignment="1">
      <alignment horizontal="left" wrapText="1"/>
    </xf>
    <xf numFmtId="49" fontId="21" fillId="8" borderId="26" xfId="0" applyNumberFormat="1" applyFont="1" applyFill="1" applyBorder="1" applyAlignment="1">
      <alignment horizontal="center" vertical="center" wrapText="1"/>
    </xf>
    <xf numFmtId="49" fontId="21" fillId="8" borderId="50" xfId="0" applyNumberFormat="1" applyFont="1" applyFill="1" applyBorder="1" applyAlignment="1">
      <alignment horizontal="center" vertical="center" wrapText="1"/>
    </xf>
    <xf numFmtId="49" fontId="21" fillId="8" borderId="38" xfId="0" applyNumberFormat="1" applyFont="1" applyFill="1" applyBorder="1" applyAlignment="1">
      <alignment horizontal="center" vertical="center" wrapText="1"/>
    </xf>
    <xf numFmtId="49" fontId="21" fillId="8" borderId="27" xfId="0" applyNumberFormat="1" applyFont="1" applyFill="1" applyBorder="1" applyAlignment="1">
      <alignment horizontal="center" vertical="center" wrapText="1"/>
    </xf>
    <xf numFmtId="49" fontId="21" fillId="8" borderId="26" xfId="0" applyNumberFormat="1" applyFont="1" applyFill="1" applyBorder="1" applyAlignment="1">
      <alignment horizontal="center" vertical="center"/>
    </xf>
    <xf numFmtId="49" fontId="21" fillId="8" borderId="38" xfId="0" applyNumberFormat="1" applyFont="1" applyFill="1" applyBorder="1" applyAlignment="1">
      <alignment horizontal="center" vertical="center"/>
    </xf>
    <xf numFmtId="169" fontId="22" fillId="6" borderId="51" xfId="0" applyNumberFormat="1" applyFont="1" applyFill="1" applyBorder="1" applyAlignment="1">
      <alignment horizontal="center" vertical="top" wrapText="1"/>
    </xf>
    <xf numFmtId="169" fontId="22" fillId="6" borderId="45" xfId="0" applyNumberFormat="1" applyFont="1" applyFill="1" applyBorder="1" applyAlignment="1">
      <alignment horizontal="center" vertical="top" wrapText="1"/>
    </xf>
    <xf numFmtId="169" fontId="22" fillId="6" borderId="54" xfId="0" applyNumberFormat="1" applyFont="1" applyFill="1" applyBorder="1" applyAlignment="1">
      <alignment horizontal="center" vertical="top" wrapText="1"/>
    </xf>
    <xf numFmtId="169" fontId="22" fillId="6" borderId="59" xfId="0" applyNumberFormat="1" applyFont="1" applyFill="1" applyBorder="1" applyAlignment="1">
      <alignment horizontal="center" vertical="top" wrapText="1"/>
    </xf>
    <xf numFmtId="169" fontId="22" fillId="6" borderId="34" xfId="0" applyNumberFormat="1" applyFont="1" applyFill="1" applyBorder="1" applyAlignment="1">
      <alignment horizontal="center" vertical="top" wrapText="1"/>
    </xf>
    <xf numFmtId="169" fontId="22" fillId="6" borderId="35" xfId="0" applyNumberFormat="1" applyFont="1" applyFill="1" applyBorder="1" applyAlignment="1">
      <alignment horizontal="center" vertical="top" wrapText="1"/>
    </xf>
    <xf numFmtId="9" fontId="22" fillId="6" borderId="51" xfId="0" applyNumberFormat="1" applyFont="1" applyFill="1" applyBorder="1" applyAlignment="1">
      <alignment horizontal="center" vertical="top" wrapText="1"/>
    </xf>
    <xf numFmtId="9" fontId="22" fillId="6" borderId="45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justify"/>
    </xf>
    <xf numFmtId="0" fontId="20" fillId="4" borderId="0" xfId="0" applyFont="1" applyFill="1" applyAlignment="1">
      <alignment horizontal="left" wrapText="1" shrinkToFit="1"/>
    </xf>
    <xf numFmtId="9" fontId="22" fillId="6" borderId="54" xfId="0" applyNumberFormat="1" applyFont="1" applyFill="1" applyBorder="1" applyAlignment="1">
      <alignment horizontal="center" vertical="top" wrapText="1"/>
    </xf>
    <xf numFmtId="9" fontId="22" fillId="6" borderId="59" xfId="0" applyNumberFormat="1" applyFont="1" applyFill="1" applyBorder="1" applyAlignment="1">
      <alignment horizontal="center" vertical="top" wrapText="1"/>
    </xf>
    <xf numFmtId="9" fontId="22" fillId="6" borderId="34" xfId="0" applyNumberFormat="1" applyFont="1" applyFill="1" applyBorder="1" applyAlignment="1">
      <alignment horizontal="center" vertical="top" wrapText="1"/>
    </xf>
    <xf numFmtId="9" fontId="22" fillId="6" borderId="35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left"/>
    </xf>
    <xf numFmtId="0" fontId="12" fillId="4" borderId="34" xfId="0" applyFont="1" applyFill="1" applyBorder="1" applyAlignment="1">
      <alignment horizontal="left"/>
    </xf>
    <xf numFmtId="0" fontId="26" fillId="4" borderId="0" xfId="0" applyFont="1" applyFill="1" applyAlignment="1">
      <alignment horizontal="center"/>
    </xf>
    <xf numFmtId="49" fontId="21" fillId="8" borderId="58" xfId="0" applyNumberFormat="1" applyFont="1" applyFill="1" applyBorder="1" applyAlignment="1">
      <alignment horizontal="center" vertical="center"/>
    </xf>
    <xf numFmtId="49" fontId="21" fillId="8" borderId="19" xfId="0" applyNumberFormat="1" applyFont="1" applyFill="1" applyBorder="1" applyAlignment="1">
      <alignment horizontal="center" vertical="center"/>
    </xf>
    <xf numFmtId="49" fontId="19" fillId="8" borderId="58" xfId="0" applyNumberFormat="1" applyFont="1" applyFill="1" applyBorder="1" applyAlignment="1">
      <alignment horizontal="center" vertical="center"/>
    </xf>
    <xf numFmtId="49" fontId="19" fillId="8" borderId="19" xfId="0" applyNumberFormat="1" applyFont="1" applyFill="1" applyBorder="1" applyAlignment="1">
      <alignment horizontal="center" vertical="center"/>
    </xf>
    <xf numFmtId="49" fontId="19" fillId="8" borderId="55" xfId="0" applyNumberFormat="1" applyFont="1" applyFill="1" applyBorder="1" applyAlignment="1">
      <alignment horizontal="center" vertical="center"/>
    </xf>
    <xf numFmtId="49" fontId="21" fillId="8" borderId="55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9" fillId="8" borderId="26" xfId="0" applyNumberFormat="1" applyFont="1" applyFill="1" applyBorder="1" applyAlignment="1">
      <alignment horizontal="center" vertical="center"/>
    </xf>
    <xf numFmtId="49" fontId="19" fillId="8" borderId="27" xfId="0" applyNumberFormat="1" applyFont="1" applyFill="1" applyBorder="1" applyAlignment="1">
      <alignment horizontal="center" vertical="center"/>
    </xf>
    <xf numFmtId="49" fontId="19" fillId="8" borderId="38" xfId="0" applyNumberFormat="1" applyFont="1" applyFill="1" applyBorder="1" applyAlignment="1">
      <alignment horizontal="center" vertical="center"/>
    </xf>
    <xf numFmtId="169" fontId="12" fillId="6" borderId="24" xfId="0" applyNumberFormat="1" applyFont="1" applyFill="1" applyBorder="1" applyAlignment="1">
      <alignment horizontal="right" wrapText="1"/>
    </xf>
    <xf numFmtId="165" fontId="31" fillId="7" borderId="26" xfId="0" applyNumberFormat="1" applyFont="1" applyFill="1" applyBorder="1" applyAlignment="1">
      <alignment horizontal="center" vertical="center" wrapText="1"/>
    </xf>
    <xf numFmtId="165" fontId="31" fillId="7" borderId="27" xfId="0" applyNumberFormat="1" applyFont="1" applyFill="1" applyBorder="1" applyAlignment="1">
      <alignment horizontal="center" vertical="center" wrapText="1"/>
    </xf>
    <xf numFmtId="165" fontId="31" fillId="7" borderId="37" xfId="0" applyNumberFormat="1" applyFont="1" applyFill="1" applyBorder="1" applyAlignment="1">
      <alignment horizontal="center" vertical="center" wrapText="1"/>
    </xf>
    <xf numFmtId="165" fontId="31" fillId="7" borderId="36" xfId="0" applyNumberFormat="1" applyFont="1" applyFill="1" applyBorder="1" applyAlignment="1">
      <alignment horizontal="center" vertical="center" wrapText="1"/>
    </xf>
    <xf numFmtId="165" fontId="31" fillId="7" borderId="38" xfId="0" applyNumberFormat="1" applyFont="1" applyFill="1" applyBorder="1" applyAlignment="1">
      <alignment horizontal="center" vertical="center" wrapText="1"/>
    </xf>
  </cellXfs>
  <cellStyles count="8">
    <cellStyle name="Fed" xfId="1" xr:uid="{00000000-0005-0000-0000-000000000000}"/>
    <cellStyle name="Gul" xfId="2" xr:uid="{00000000-0005-0000-0000-000001000000}"/>
    <cellStyle name="Komma" xfId="3" builtinId="3"/>
    <cellStyle name="Normal" xfId="0" builtinId="0"/>
    <cellStyle name="Overskrift" xfId="4" xr:uid="{00000000-0005-0000-0000-000004000000}"/>
    <cellStyle name="Procent" xfId="5" builtinId="5"/>
    <cellStyle name="Spørgsmål" xfId="6" xr:uid="{00000000-0005-0000-0000-000006000000}"/>
    <cellStyle name="Turkis" xfId="7" xr:uid="{00000000-0005-0000-0000-000007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F0EA"/>
      <color rgb="FF0069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6</xdr:row>
      <xdr:rowOff>147637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3C6996C4-CEB1-9198-C8F7-E0CEF972C927}"/>
            </a:ext>
          </a:extLst>
        </xdr:cNvPr>
        <xdr:cNvSpPr txBox="1"/>
      </xdr:nvSpPr>
      <xdr:spPr>
        <a:xfrm>
          <a:off x="2271713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zoomScale="53" zoomScaleNormal="53" zoomScalePageLayoutView="150" workbookViewId="0"/>
  </sheetViews>
  <sheetFormatPr defaultColWidth="10.81640625" defaultRowHeight="15.5"/>
  <cols>
    <col min="1" max="1" width="38.36328125" style="2" customWidth="1"/>
    <col min="2" max="2" width="17.6328125" style="2" customWidth="1"/>
    <col min="3" max="3" width="18.36328125" style="2" bestFit="1" customWidth="1"/>
    <col min="4" max="4" width="14.36328125" style="2" customWidth="1"/>
    <col min="5" max="16384" width="10.81640625" style="2"/>
  </cols>
  <sheetData>
    <row r="1" spans="1:7" ht="23.5">
      <c r="A1" s="1" t="s">
        <v>88</v>
      </c>
    </row>
    <row r="2" spans="1:7" ht="17" customHeight="1">
      <c r="A2" s="1"/>
    </row>
    <row r="3" spans="1:7" s="5" customFormat="1" ht="18.5">
      <c r="A3" s="12" t="s">
        <v>86</v>
      </c>
      <c r="B3" s="4"/>
      <c r="C3" s="4"/>
      <c r="D3" s="4"/>
      <c r="E3" s="4"/>
      <c r="G3" s="2"/>
    </row>
    <row r="4" spans="1:7" ht="15" customHeight="1" thickBot="1">
      <c r="A4" s="353" t="s">
        <v>123</v>
      </c>
      <c r="B4" s="353"/>
      <c r="C4" s="353"/>
      <c r="D4" s="6"/>
    </row>
    <row r="5" spans="1:7" ht="25" customHeight="1">
      <c r="A5" s="18" t="s">
        <v>65</v>
      </c>
      <c r="B5" s="19"/>
      <c r="C5" s="20" t="s">
        <v>38</v>
      </c>
      <c r="D5" s="6"/>
    </row>
    <row r="6" spans="1:7">
      <c r="A6" s="335" t="s">
        <v>133</v>
      </c>
      <c r="B6" s="21"/>
      <c r="C6" s="22">
        <v>20220</v>
      </c>
      <c r="D6" s="6"/>
    </row>
    <row r="7" spans="1:7">
      <c r="A7" s="13" t="s">
        <v>66</v>
      </c>
      <c r="B7" s="16">
        <v>110</v>
      </c>
      <c r="C7" s="14"/>
      <c r="D7" s="6"/>
    </row>
    <row r="8" spans="1:7">
      <c r="A8" s="13" t="s">
        <v>67</v>
      </c>
      <c r="B8" s="17">
        <v>10946</v>
      </c>
      <c r="C8" s="14"/>
      <c r="D8" s="6"/>
    </row>
    <row r="9" spans="1:7">
      <c r="A9" s="23" t="s">
        <v>68</v>
      </c>
      <c r="B9" s="24">
        <v>220</v>
      </c>
      <c r="C9" s="14"/>
      <c r="D9" s="6"/>
    </row>
    <row r="10" spans="1:7">
      <c r="A10" s="25" t="s">
        <v>69</v>
      </c>
      <c r="B10" s="26">
        <f>B7+B8-B9</f>
        <v>10836</v>
      </c>
      <c r="C10" s="14"/>
      <c r="D10" s="6"/>
    </row>
    <row r="11" spans="1:7">
      <c r="A11" s="25" t="s">
        <v>70</v>
      </c>
      <c r="B11" s="26">
        <v>5698</v>
      </c>
      <c r="C11" s="14"/>
      <c r="D11" s="6"/>
    </row>
    <row r="12" spans="1:7">
      <c r="A12" s="25" t="s">
        <v>71</v>
      </c>
      <c r="B12" s="26">
        <f>+B10+B11</f>
        <v>16534</v>
      </c>
      <c r="C12" s="14"/>
      <c r="D12" s="6"/>
    </row>
    <row r="13" spans="1:7">
      <c r="A13" s="13" t="s">
        <v>72</v>
      </c>
      <c r="B13" s="16">
        <v>269</v>
      </c>
      <c r="C13" s="14"/>
      <c r="D13" s="6"/>
    </row>
    <row r="14" spans="1:7">
      <c r="A14" s="23" t="s">
        <v>87</v>
      </c>
      <c r="B14" s="24">
        <v>698</v>
      </c>
      <c r="C14" s="30"/>
      <c r="D14" s="6"/>
    </row>
    <row r="15" spans="1:7">
      <c r="A15" s="31" t="s">
        <v>124</v>
      </c>
      <c r="B15" s="32"/>
      <c r="C15" s="33">
        <f>+B12+B13-B14</f>
        <v>16105</v>
      </c>
      <c r="D15" s="6"/>
    </row>
    <row r="16" spans="1:7">
      <c r="A16" s="13" t="s">
        <v>73</v>
      </c>
      <c r="B16" s="16"/>
      <c r="C16" s="15">
        <v>1800</v>
      </c>
      <c r="D16" s="6"/>
    </row>
    <row r="17" spans="1:5">
      <c r="A17" s="13" t="s">
        <v>74</v>
      </c>
      <c r="B17" s="16"/>
      <c r="C17" s="14">
        <v>250</v>
      </c>
      <c r="D17" s="6"/>
    </row>
    <row r="18" spans="1:5">
      <c r="A18" s="13" t="s">
        <v>51</v>
      </c>
      <c r="B18" s="16"/>
      <c r="C18" s="14">
        <v>30</v>
      </c>
      <c r="D18" s="6"/>
    </row>
    <row r="19" spans="1:5">
      <c r="A19" s="13" t="s">
        <v>54</v>
      </c>
      <c r="B19" s="16"/>
      <c r="C19" s="14">
        <v>170</v>
      </c>
      <c r="D19" s="6"/>
    </row>
    <row r="20" spans="1:5">
      <c r="A20" s="13" t="s">
        <v>50</v>
      </c>
      <c r="B20" s="16"/>
      <c r="C20" s="14">
        <v>300</v>
      </c>
      <c r="D20" s="6"/>
    </row>
    <row r="21" spans="1:5">
      <c r="A21" s="13" t="s">
        <v>55</v>
      </c>
      <c r="B21" s="16"/>
      <c r="C21" s="14">
        <v>200</v>
      </c>
      <c r="D21" s="6"/>
    </row>
    <row r="22" spans="1:5">
      <c r="A22" s="13" t="s">
        <v>75</v>
      </c>
      <c r="B22" s="16"/>
      <c r="C22" s="14">
        <v>205</v>
      </c>
      <c r="D22" s="6"/>
    </row>
    <row r="23" spans="1:5">
      <c r="A23" s="13" t="s">
        <v>34</v>
      </c>
      <c r="B23" s="16"/>
      <c r="C23" s="14">
        <v>310</v>
      </c>
      <c r="D23" s="6"/>
    </row>
    <row r="24" spans="1:5">
      <c r="A24" s="13" t="s">
        <v>60</v>
      </c>
      <c r="B24" s="16"/>
      <c r="C24" s="14">
        <v>130</v>
      </c>
      <c r="D24" s="6"/>
    </row>
    <row r="25" spans="1:5">
      <c r="A25" s="23" t="s">
        <v>58</v>
      </c>
      <c r="B25" s="24"/>
      <c r="C25" s="30">
        <v>320</v>
      </c>
      <c r="D25" s="6"/>
    </row>
    <row r="26" spans="1:5" ht="16" thickBot="1">
      <c r="A26" s="27" t="s">
        <v>76</v>
      </c>
      <c r="B26" s="28"/>
      <c r="C26" s="29">
        <v>400</v>
      </c>
      <c r="D26" s="6"/>
    </row>
    <row r="28" spans="1:5">
      <c r="A28" s="41" t="s">
        <v>77</v>
      </c>
      <c r="B28" s="42"/>
      <c r="C28" s="42"/>
      <c r="D28" s="42"/>
      <c r="E28" s="42"/>
    </row>
    <row r="29" spans="1:5" ht="15" customHeight="1" thickBot="1">
      <c r="A29" s="354" t="s">
        <v>89</v>
      </c>
      <c r="B29" s="354"/>
      <c r="C29" s="354"/>
      <c r="D29" s="43"/>
      <c r="E29" s="42"/>
    </row>
    <row r="30" spans="1:5" ht="30" customHeight="1">
      <c r="A30" s="73" t="s">
        <v>125</v>
      </c>
      <c r="B30" s="339" t="s">
        <v>39</v>
      </c>
      <c r="C30" s="340"/>
      <c r="D30" s="339" t="s">
        <v>46</v>
      </c>
      <c r="E30" s="341"/>
    </row>
    <row r="31" spans="1:5">
      <c r="A31" s="44" t="s">
        <v>78</v>
      </c>
      <c r="B31" s="70">
        <v>2000</v>
      </c>
      <c r="C31" s="72" t="s">
        <v>127</v>
      </c>
      <c r="D31" s="70">
        <v>3000</v>
      </c>
      <c r="E31" s="74" t="s">
        <v>127</v>
      </c>
    </row>
    <row r="32" spans="1:5">
      <c r="A32" s="44" t="s">
        <v>79</v>
      </c>
      <c r="B32" s="70">
        <v>900</v>
      </c>
      <c r="C32" s="72" t="s">
        <v>128</v>
      </c>
      <c r="D32" s="70">
        <v>800</v>
      </c>
      <c r="E32" s="74" t="s">
        <v>127</v>
      </c>
    </row>
    <row r="33" spans="1:5" ht="16" thickBot="1">
      <c r="A33" s="27" t="s">
        <v>14</v>
      </c>
      <c r="B33" s="71">
        <v>700</v>
      </c>
      <c r="C33" s="75" t="s">
        <v>127</v>
      </c>
      <c r="D33" s="71">
        <v>400</v>
      </c>
      <c r="E33" s="76" t="s">
        <v>127</v>
      </c>
    </row>
    <row r="34" spans="1:5">
      <c r="A34" s="42"/>
      <c r="B34" s="42"/>
      <c r="C34" s="42"/>
      <c r="D34" s="42"/>
      <c r="E34" s="42"/>
    </row>
    <row r="35" spans="1:5" ht="15" customHeight="1" thickBot="1">
      <c r="A35" s="337" t="s">
        <v>90</v>
      </c>
      <c r="B35" s="337"/>
      <c r="C35" s="337"/>
      <c r="D35" s="42"/>
      <c r="E35" s="42"/>
    </row>
    <row r="36" spans="1:5" ht="30" customHeight="1">
      <c r="A36" s="45" t="s">
        <v>125</v>
      </c>
      <c r="B36" s="339" t="s">
        <v>39</v>
      </c>
      <c r="C36" s="342"/>
      <c r="D36" s="343" t="s">
        <v>46</v>
      </c>
      <c r="E36" s="344"/>
    </row>
    <row r="37" spans="1:5">
      <c r="A37" s="44" t="s">
        <v>78</v>
      </c>
      <c r="B37" s="345">
        <v>2500</v>
      </c>
      <c r="C37" s="346"/>
      <c r="D37" s="345">
        <v>2500</v>
      </c>
      <c r="E37" s="349"/>
    </row>
    <row r="38" spans="1:5">
      <c r="A38" s="44" t="s">
        <v>79</v>
      </c>
      <c r="B38" s="345">
        <v>4000</v>
      </c>
      <c r="C38" s="346"/>
      <c r="D38" s="345">
        <v>4000</v>
      </c>
      <c r="E38" s="349"/>
    </row>
    <row r="39" spans="1:5" ht="16" thickBot="1">
      <c r="A39" s="27" t="s">
        <v>14</v>
      </c>
      <c r="B39" s="347">
        <v>6000</v>
      </c>
      <c r="C39" s="348"/>
      <c r="D39" s="347">
        <v>6000</v>
      </c>
      <c r="E39" s="350"/>
    </row>
    <row r="40" spans="1:5">
      <c r="A40" s="42"/>
      <c r="B40" s="42"/>
      <c r="D40" s="42"/>
      <c r="E40" s="42"/>
    </row>
    <row r="41" spans="1:5" ht="15" customHeight="1" thickBot="1">
      <c r="A41" s="337" t="s">
        <v>91</v>
      </c>
      <c r="B41" s="337"/>
      <c r="D41" s="43"/>
      <c r="E41" s="42"/>
    </row>
    <row r="42" spans="1:5" ht="31" customHeight="1">
      <c r="A42" s="46" t="s">
        <v>125</v>
      </c>
      <c r="B42" s="339" t="s">
        <v>39</v>
      </c>
      <c r="C42" s="342"/>
      <c r="D42" s="343" t="s">
        <v>46</v>
      </c>
      <c r="E42" s="344"/>
    </row>
    <row r="43" spans="1:5">
      <c r="A43" s="47" t="s">
        <v>78</v>
      </c>
      <c r="B43" s="351">
        <v>0.2</v>
      </c>
      <c r="C43" s="352"/>
      <c r="D43" s="351">
        <v>0.3</v>
      </c>
      <c r="E43" s="357"/>
    </row>
    <row r="44" spans="1:5">
      <c r="A44" s="44" t="s">
        <v>79</v>
      </c>
      <c r="B44" s="351">
        <v>0.15</v>
      </c>
      <c r="C44" s="352"/>
      <c r="D44" s="351">
        <v>0.15</v>
      </c>
      <c r="E44" s="357"/>
    </row>
    <row r="45" spans="1:5" ht="16" thickBot="1">
      <c r="A45" s="27" t="s">
        <v>14</v>
      </c>
      <c r="B45" s="355">
        <v>0.25</v>
      </c>
      <c r="C45" s="356"/>
      <c r="D45" s="355">
        <v>0.15</v>
      </c>
      <c r="E45" s="358"/>
    </row>
    <row r="46" spans="1:5">
      <c r="A46" s="48"/>
      <c r="B46" s="49"/>
      <c r="C46" s="49"/>
      <c r="D46" s="42"/>
      <c r="E46" s="42"/>
    </row>
    <row r="47" spans="1:5">
      <c r="A47" s="7" t="s">
        <v>15</v>
      </c>
    </row>
    <row r="48" spans="1:5" ht="16" thickBot="1">
      <c r="A48" s="50" t="s">
        <v>92</v>
      </c>
      <c r="B48" s="50"/>
      <c r="C48" s="50"/>
    </row>
    <row r="49" spans="1:7" ht="30" customHeight="1">
      <c r="A49" s="55"/>
      <c r="B49" s="373" t="s">
        <v>35</v>
      </c>
      <c r="C49" s="374"/>
      <c r="D49" s="373" t="s">
        <v>36</v>
      </c>
      <c r="E49" s="375"/>
      <c r="F49" s="376" t="s">
        <v>37</v>
      </c>
      <c r="G49" s="377"/>
    </row>
    <row r="50" spans="1:7">
      <c r="A50" s="52" t="s">
        <v>16</v>
      </c>
      <c r="B50" s="67">
        <v>100</v>
      </c>
      <c r="C50" s="77" t="s">
        <v>126</v>
      </c>
      <c r="D50" s="67">
        <v>50</v>
      </c>
      <c r="E50" s="61" t="s">
        <v>126</v>
      </c>
      <c r="F50" s="34">
        <v>0</v>
      </c>
      <c r="G50" s="62" t="s">
        <v>126</v>
      </c>
    </row>
    <row r="51" spans="1:7">
      <c r="A51" s="52" t="s">
        <v>17</v>
      </c>
      <c r="B51" s="67">
        <v>5000</v>
      </c>
      <c r="C51" s="77" t="s">
        <v>126</v>
      </c>
      <c r="D51" s="67">
        <v>1700</v>
      </c>
      <c r="E51" s="61" t="s">
        <v>126</v>
      </c>
      <c r="F51" s="34">
        <v>1200</v>
      </c>
      <c r="G51" s="62" t="s">
        <v>126</v>
      </c>
    </row>
    <row r="52" spans="1:7">
      <c r="A52" s="56" t="s">
        <v>18</v>
      </c>
      <c r="B52" s="68">
        <v>5100</v>
      </c>
      <c r="C52" s="78" t="s">
        <v>126</v>
      </c>
      <c r="D52" s="68">
        <v>1750</v>
      </c>
      <c r="E52" s="60" t="s">
        <v>126</v>
      </c>
      <c r="F52" s="57">
        <v>1200</v>
      </c>
      <c r="G52" s="59" t="s">
        <v>126</v>
      </c>
    </row>
    <row r="53" spans="1:7">
      <c r="A53" s="56" t="s">
        <v>19</v>
      </c>
      <c r="B53" s="68">
        <v>100</v>
      </c>
      <c r="C53" s="78" t="s">
        <v>126</v>
      </c>
      <c r="D53" s="68">
        <v>50</v>
      </c>
      <c r="E53" s="60" t="s">
        <v>126</v>
      </c>
      <c r="F53" s="57">
        <v>100</v>
      </c>
      <c r="G53" s="59" t="s">
        <v>126</v>
      </c>
    </row>
    <row r="54" spans="1:7" ht="16" thickBot="1">
      <c r="A54" s="63" t="s">
        <v>20</v>
      </c>
      <c r="B54" s="69">
        <v>5000</v>
      </c>
      <c r="C54" s="79" t="s">
        <v>126</v>
      </c>
      <c r="D54" s="69">
        <v>1700</v>
      </c>
      <c r="E54" s="65" t="s">
        <v>126</v>
      </c>
      <c r="F54" s="64">
        <v>1100</v>
      </c>
      <c r="G54" s="66" t="s">
        <v>126</v>
      </c>
    </row>
    <row r="55" spans="1:7" ht="33" customHeight="1">
      <c r="A55" s="338" t="s">
        <v>93</v>
      </c>
      <c r="B55" s="338"/>
      <c r="C55" s="338"/>
      <c r="D55" s="338"/>
    </row>
    <row r="58" spans="1:7" ht="16" thickBot="1">
      <c r="A58" s="9" t="s">
        <v>129</v>
      </c>
      <c r="B58" s="9"/>
      <c r="C58" s="9"/>
      <c r="D58" s="8"/>
    </row>
    <row r="59" spans="1:7" ht="30" customHeight="1">
      <c r="A59" s="93" t="s">
        <v>44</v>
      </c>
      <c r="B59" s="39" t="s">
        <v>35</v>
      </c>
      <c r="C59" s="39" t="s">
        <v>36</v>
      </c>
      <c r="D59" s="82" t="s">
        <v>37</v>
      </c>
    </row>
    <row r="60" spans="1:7" ht="31">
      <c r="A60" s="81" t="s">
        <v>21</v>
      </c>
      <c r="B60" s="89">
        <v>200</v>
      </c>
      <c r="C60" s="89">
        <v>400</v>
      </c>
      <c r="D60" s="85">
        <v>700</v>
      </c>
    </row>
    <row r="61" spans="1:7">
      <c r="A61" s="83" t="s">
        <v>130</v>
      </c>
      <c r="B61" s="90">
        <v>20</v>
      </c>
      <c r="C61" s="90">
        <v>40</v>
      </c>
      <c r="D61" s="86">
        <v>70</v>
      </c>
    </row>
    <row r="62" spans="1:7">
      <c r="A62" s="84" t="s">
        <v>22</v>
      </c>
      <c r="B62" s="91">
        <f>SUM(B60:B61)</f>
        <v>220</v>
      </c>
      <c r="C62" s="91">
        <f>SUM(C60:C61)</f>
        <v>440</v>
      </c>
      <c r="D62" s="87">
        <f>SUM(D60:D61)</f>
        <v>770</v>
      </c>
    </row>
    <row r="63" spans="1:7">
      <c r="A63" s="81" t="s">
        <v>23</v>
      </c>
      <c r="B63" s="89"/>
      <c r="C63" s="89"/>
      <c r="D63" s="336">
        <v>2200</v>
      </c>
    </row>
    <row r="64" spans="1:7">
      <c r="A64" s="80" t="s">
        <v>131</v>
      </c>
      <c r="B64" s="89">
        <v>600</v>
      </c>
      <c r="C64" s="89">
        <v>1200</v>
      </c>
      <c r="D64" s="336"/>
    </row>
    <row r="65" spans="1:4">
      <c r="A65" s="83" t="s">
        <v>24</v>
      </c>
      <c r="B65" s="90">
        <v>30</v>
      </c>
      <c r="C65" s="90">
        <v>60</v>
      </c>
      <c r="D65" s="86">
        <v>110</v>
      </c>
    </row>
    <row r="66" spans="1:4">
      <c r="A66" s="84" t="s">
        <v>25</v>
      </c>
      <c r="B66" s="91">
        <f>SUM(B64:B65)</f>
        <v>630</v>
      </c>
      <c r="C66" s="91">
        <f>SUM(C64:C65)</f>
        <v>1260</v>
      </c>
      <c r="D66" s="87">
        <f>SUM(D63:D65)</f>
        <v>2310</v>
      </c>
    </row>
    <row r="67" spans="1:4" ht="31">
      <c r="A67" s="81" t="s">
        <v>26</v>
      </c>
      <c r="B67" s="89">
        <v>300</v>
      </c>
      <c r="C67" s="89">
        <v>400</v>
      </c>
      <c r="D67" s="85">
        <v>600</v>
      </c>
    </row>
    <row r="68" spans="1:4">
      <c r="A68" s="83" t="s">
        <v>27</v>
      </c>
      <c r="B68" s="90">
        <v>30</v>
      </c>
      <c r="C68" s="90">
        <v>40</v>
      </c>
      <c r="D68" s="86">
        <v>60</v>
      </c>
    </row>
    <row r="69" spans="1:4">
      <c r="A69" s="84" t="s">
        <v>28</v>
      </c>
      <c r="B69" s="91">
        <f>SUM(B67:B68)</f>
        <v>330</v>
      </c>
      <c r="C69" s="91">
        <f>SUM(C67:C68)</f>
        <v>440</v>
      </c>
      <c r="D69" s="87">
        <f>SUM(D67:D68)</f>
        <v>660</v>
      </c>
    </row>
    <row r="70" spans="1:4" ht="31">
      <c r="A70" s="81" t="s">
        <v>29</v>
      </c>
      <c r="B70" s="89">
        <v>200</v>
      </c>
      <c r="C70" s="89">
        <v>400</v>
      </c>
      <c r="D70" s="85">
        <v>500</v>
      </c>
    </row>
    <row r="71" spans="1:4">
      <c r="A71" s="83" t="s">
        <v>27</v>
      </c>
      <c r="B71" s="90">
        <v>20</v>
      </c>
      <c r="C71" s="90">
        <v>40</v>
      </c>
      <c r="D71" s="86">
        <v>50</v>
      </c>
    </row>
    <row r="72" spans="1:4">
      <c r="A72" s="84" t="s">
        <v>30</v>
      </c>
      <c r="B72" s="91">
        <f>SUM(B70:B71)</f>
        <v>220</v>
      </c>
      <c r="C72" s="91">
        <f>SUM(C70:C71)</f>
        <v>440</v>
      </c>
      <c r="D72" s="87">
        <f>SUM(D70:D71)</f>
        <v>550</v>
      </c>
    </row>
    <row r="73" spans="1:4" ht="16" thickBot="1">
      <c r="A73" s="35" t="s">
        <v>31</v>
      </c>
      <c r="B73" s="92">
        <f>B62+B66+B69+B72</f>
        <v>1400</v>
      </c>
      <c r="C73" s="92">
        <f>C62+C66+C69+C72</f>
        <v>2580</v>
      </c>
      <c r="D73" s="88">
        <f>D62+D66+D69+D72</f>
        <v>4290</v>
      </c>
    </row>
    <row r="75" spans="1:4">
      <c r="A75" s="7" t="s">
        <v>32</v>
      </c>
    </row>
    <row r="76" spans="1:4" ht="16" thickBot="1">
      <c r="A76" s="50" t="s">
        <v>94</v>
      </c>
      <c r="B76" s="50"/>
    </row>
    <row r="77" spans="1:4">
      <c r="A77" s="94" t="s">
        <v>52</v>
      </c>
      <c r="B77" s="95">
        <v>75000</v>
      </c>
      <c r="C77" s="10"/>
    </row>
    <row r="78" spans="1:4">
      <c r="A78" s="52" t="s">
        <v>33</v>
      </c>
      <c r="B78" s="38">
        <v>30000</v>
      </c>
      <c r="C78" s="10"/>
    </row>
    <row r="79" spans="1:4">
      <c r="A79" s="52" t="s">
        <v>58</v>
      </c>
      <c r="B79" s="38">
        <v>100000</v>
      </c>
      <c r="C79" s="10"/>
    </row>
    <row r="80" spans="1:4" ht="16" thickBot="1">
      <c r="A80" s="63" t="s">
        <v>38</v>
      </c>
      <c r="B80" s="96">
        <f>SUM(B77:B79)</f>
        <v>205000</v>
      </c>
      <c r="C80" s="11"/>
    </row>
  </sheetData>
  <mergeCells count="27">
    <mergeCell ref="F49:G49"/>
    <mergeCell ref="D49:E49"/>
    <mergeCell ref="B49:C49"/>
    <mergeCell ref="A4:C4"/>
    <mergeCell ref="A29:C29"/>
    <mergeCell ref="A35:C35"/>
    <mergeCell ref="B44:C44"/>
    <mergeCell ref="B45:C45"/>
    <mergeCell ref="D43:E43"/>
    <mergeCell ref="D44:E44"/>
    <mergeCell ref="D45:E45"/>
    <mergeCell ref="D63:D64"/>
    <mergeCell ref="A41:B41"/>
    <mergeCell ref="A55:D55"/>
    <mergeCell ref="B30:C30"/>
    <mergeCell ref="D30:E30"/>
    <mergeCell ref="B36:C36"/>
    <mergeCell ref="D36:E36"/>
    <mergeCell ref="B37:C37"/>
    <mergeCell ref="B38:C38"/>
    <mergeCell ref="B39:C39"/>
    <mergeCell ref="D37:E37"/>
    <mergeCell ref="D38:E38"/>
    <mergeCell ref="D39:E39"/>
    <mergeCell ref="B42:C42"/>
    <mergeCell ref="D42:E42"/>
    <mergeCell ref="B43:C43"/>
  </mergeCells>
  <phoneticPr fontId="10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59" zoomScaleNormal="59" zoomScalePageLayoutView="150" workbookViewId="0">
      <selection activeCell="A4" sqref="A4"/>
    </sheetView>
  </sheetViews>
  <sheetFormatPr defaultColWidth="10.81640625" defaultRowHeight="15"/>
  <cols>
    <col min="1" max="1" width="48.6328125" style="97" bestFit="1" customWidth="1"/>
    <col min="2" max="3" width="10.81640625" style="97"/>
    <col min="4" max="4" width="14.1796875" style="97" customWidth="1"/>
    <col min="5" max="16384" width="10.81640625" style="97"/>
  </cols>
  <sheetData>
    <row r="1" spans="1:5" ht="23.5">
      <c r="A1" s="1" t="s">
        <v>88</v>
      </c>
    </row>
    <row r="2" spans="1:5" ht="18" customHeight="1">
      <c r="A2" s="1"/>
    </row>
    <row r="3" spans="1:5" s="5" customFormat="1" ht="19" thickBot="1">
      <c r="A3" s="12" t="s">
        <v>1</v>
      </c>
      <c r="B3" s="4"/>
      <c r="C3" s="4"/>
      <c r="D3" s="4"/>
      <c r="E3" s="4"/>
    </row>
    <row r="4" spans="1:5" ht="30" customHeight="1">
      <c r="A4" s="112" t="s">
        <v>95</v>
      </c>
      <c r="B4" s="110"/>
      <c r="C4" s="110"/>
      <c r="D4" s="111"/>
      <c r="E4" s="6"/>
    </row>
    <row r="5" spans="1:5" ht="15.5">
      <c r="A5" s="101" t="s">
        <v>78</v>
      </c>
      <c r="B5" s="100">
        <v>0.1</v>
      </c>
      <c r="C5" s="2" t="s">
        <v>2</v>
      </c>
      <c r="D5" s="51"/>
      <c r="E5" s="2"/>
    </row>
    <row r="6" spans="1:5" ht="15.5">
      <c r="A6" s="101" t="s">
        <v>79</v>
      </c>
      <c r="B6" s="100">
        <v>0.05</v>
      </c>
      <c r="C6" s="2" t="s">
        <v>2</v>
      </c>
      <c r="D6" s="51"/>
      <c r="E6" s="2"/>
    </row>
    <row r="7" spans="1:5" ht="15.5">
      <c r="A7" s="101" t="s">
        <v>14</v>
      </c>
      <c r="B7" s="100">
        <v>0.1</v>
      </c>
      <c r="C7" s="2" t="s">
        <v>2</v>
      </c>
      <c r="D7" s="51"/>
      <c r="E7" s="2"/>
    </row>
    <row r="8" spans="1:5" ht="15.5">
      <c r="A8" s="102"/>
      <c r="B8" s="103"/>
      <c r="C8" s="2"/>
      <c r="D8" s="51"/>
      <c r="E8" s="6"/>
    </row>
    <row r="9" spans="1:5" ht="15.5">
      <c r="A9" s="104" t="s">
        <v>101</v>
      </c>
      <c r="B9" s="105"/>
      <c r="C9" s="98"/>
      <c r="D9" s="106"/>
      <c r="E9" s="6"/>
    </row>
    <row r="10" spans="1:5" ht="15.5">
      <c r="A10" s="102" t="s">
        <v>3</v>
      </c>
      <c r="B10" s="103">
        <v>0</v>
      </c>
      <c r="C10" s="359" t="s">
        <v>4</v>
      </c>
      <c r="D10" s="360"/>
      <c r="E10" s="6"/>
    </row>
    <row r="11" spans="1:5" ht="15.5">
      <c r="A11" s="107" t="s">
        <v>5</v>
      </c>
      <c r="B11" s="103">
        <v>0</v>
      </c>
      <c r="C11" s="359" t="s">
        <v>4</v>
      </c>
      <c r="D11" s="360"/>
      <c r="E11" s="6"/>
    </row>
    <row r="12" spans="1:5" ht="15.5">
      <c r="A12" s="107" t="s">
        <v>102</v>
      </c>
      <c r="B12" s="103">
        <v>0.03</v>
      </c>
      <c r="C12" s="2" t="s">
        <v>6</v>
      </c>
      <c r="D12" s="51"/>
      <c r="E12" s="6"/>
    </row>
    <row r="13" spans="1:5" ht="15.5">
      <c r="A13" s="107" t="s">
        <v>103</v>
      </c>
      <c r="B13" s="103">
        <v>0.03</v>
      </c>
      <c r="C13" s="2" t="s">
        <v>6</v>
      </c>
      <c r="D13" s="51"/>
      <c r="E13" s="6"/>
    </row>
    <row r="14" spans="1:5" ht="15.5">
      <c r="A14" s="102" t="s">
        <v>80</v>
      </c>
      <c r="B14" s="103">
        <v>0</v>
      </c>
      <c r="C14" s="2" t="s">
        <v>6</v>
      </c>
      <c r="D14" s="51"/>
      <c r="E14" s="6"/>
    </row>
    <row r="15" spans="1:5" ht="15.5">
      <c r="A15" s="102" t="s">
        <v>104</v>
      </c>
      <c r="B15" s="99">
        <v>110000</v>
      </c>
      <c r="C15" s="2" t="s">
        <v>81</v>
      </c>
      <c r="D15" s="51"/>
      <c r="E15" s="6"/>
    </row>
    <row r="16" spans="1:5" ht="15.5">
      <c r="A16" s="102"/>
      <c r="B16" s="2"/>
      <c r="C16" s="2"/>
      <c r="D16" s="51"/>
      <c r="E16" s="6"/>
    </row>
    <row r="17" spans="1:4" ht="15.5">
      <c r="A17" s="113" t="s">
        <v>7</v>
      </c>
      <c r="B17" s="114"/>
      <c r="C17" s="114"/>
      <c r="D17" s="115"/>
    </row>
    <row r="18" spans="1:4" ht="15.5">
      <c r="A18" s="116" t="s">
        <v>82</v>
      </c>
      <c r="B18" s="117">
        <v>100000</v>
      </c>
      <c r="C18" s="118" t="s">
        <v>81</v>
      </c>
      <c r="D18" s="58"/>
    </row>
    <row r="19" spans="1:4" ht="15.5">
      <c r="A19" s="102" t="s">
        <v>83</v>
      </c>
      <c r="B19" s="103">
        <v>0.1</v>
      </c>
      <c r="C19" s="2"/>
      <c r="D19" s="51"/>
    </row>
    <row r="20" spans="1:4" ht="15.5">
      <c r="A20" s="116"/>
      <c r="B20" s="118"/>
      <c r="C20" s="118"/>
      <c r="D20" s="58"/>
    </row>
    <row r="21" spans="1:4" ht="15.5">
      <c r="A21" s="113" t="s">
        <v>8</v>
      </c>
      <c r="B21" s="114"/>
      <c r="C21" s="114"/>
      <c r="D21" s="115"/>
    </row>
    <row r="22" spans="1:4" ht="15.5">
      <c r="A22" s="116" t="s">
        <v>82</v>
      </c>
      <c r="B22" s="117">
        <v>500000</v>
      </c>
      <c r="C22" s="118" t="s">
        <v>81</v>
      </c>
      <c r="D22" s="58"/>
    </row>
    <row r="23" spans="1:4" ht="15.5">
      <c r="A23" s="102" t="s">
        <v>84</v>
      </c>
      <c r="B23" s="103">
        <v>0.2</v>
      </c>
      <c r="C23" s="2"/>
      <c r="D23" s="51"/>
    </row>
    <row r="24" spans="1:4" ht="15.5">
      <c r="A24" s="116"/>
      <c r="B24" s="118"/>
      <c r="C24" s="118"/>
      <c r="D24" s="58"/>
    </row>
    <row r="25" spans="1:4" ht="15.5">
      <c r="A25" s="113" t="s">
        <v>9</v>
      </c>
      <c r="B25" s="114"/>
      <c r="C25" s="114"/>
      <c r="D25" s="115"/>
    </row>
    <row r="26" spans="1:4" ht="15.5">
      <c r="A26" s="116" t="s">
        <v>10</v>
      </c>
      <c r="B26" s="117">
        <v>250000</v>
      </c>
      <c r="C26" s="118" t="s">
        <v>81</v>
      </c>
      <c r="D26" s="58"/>
    </row>
    <row r="27" spans="1:4" ht="15.5">
      <c r="A27" s="102" t="s">
        <v>11</v>
      </c>
      <c r="B27" s="103">
        <v>0.5</v>
      </c>
      <c r="C27" s="2"/>
      <c r="D27" s="51"/>
    </row>
    <row r="28" spans="1:4" ht="15.5">
      <c r="A28" s="102" t="s">
        <v>12</v>
      </c>
      <c r="B28" s="103">
        <v>0.5</v>
      </c>
      <c r="C28" s="2"/>
      <c r="D28" s="51"/>
    </row>
    <row r="29" spans="1:4" ht="16" thickBot="1">
      <c r="A29" s="108" t="s">
        <v>85</v>
      </c>
      <c r="B29" s="109">
        <v>0</v>
      </c>
      <c r="C29" s="53"/>
      <c r="D29" s="54"/>
    </row>
  </sheetData>
  <mergeCells count="2">
    <mergeCell ref="C10:D10"/>
    <mergeCell ref="C11:D11"/>
  </mergeCells>
  <phoneticPr fontId="1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A69"/>
  <sheetViews>
    <sheetView showGridLines="0" zoomScale="56" zoomScaleNormal="56" zoomScalePageLayoutView="150" workbookViewId="0"/>
  </sheetViews>
  <sheetFormatPr defaultColWidth="8.81640625" defaultRowHeight="13"/>
  <cols>
    <col min="1" max="1" width="31.453125" style="5" customWidth="1"/>
    <col min="2" max="2" width="7.81640625" style="5" customWidth="1"/>
    <col min="3" max="3" width="9.453125" style="5" customWidth="1"/>
    <col min="4" max="4" width="8.81640625" style="5" customWidth="1"/>
    <col min="5" max="5" width="8.81640625" style="5"/>
    <col min="6" max="6" width="9.36328125" style="5" bestFit="1" customWidth="1"/>
    <col min="7" max="7" width="8.81640625" style="5"/>
    <col min="8" max="8" width="10.36328125" style="5" bestFit="1" customWidth="1"/>
    <col min="9" max="16384" width="8.81640625" style="5"/>
  </cols>
  <sheetData>
    <row r="1" spans="1:27" ht="23.5">
      <c r="A1" s="1" t="s">
        <v>88</v>
      </c>
    </row>
    <row r="2" spans="1:27" ht="19" customHeight="1">
      <c r="A2" s="1"/>
    </row>
    <row r="3" spans="1:27" ht="18.5">
      <c r="A3" s="12" t="s">
        <v>64</v>
      </c>
      <c r="B3" s="4"/>
      <c r="C3" s="4"/>
      <c r="D3" s="4"/>
      <c r="E3" s="4"/>
    </row>
    <row r="4" spans="1:27" s="8" customFormat="1" ht="18" customHeight="1" thickBot="1">
      <c r="A4" s="153" t="s">
        <v>96</v>
      </c>
      <c r="B4" s="154"/>
      <c r="C4" s="154"/>
      <c r="D4" s="154"/>
      <c r="E4" s="154"/>
      <c r="F4" s="154"/>
      <c r="G4" s="154"/>
      <c r="H4" s="42"/>
      <c r="I4" s="42"/>
      <c r="J4" s="2"/>
      <c r="K4" s="2"/>
      <c r="U4" s="2"/>
      <c r="AA4" s="2"/>
    </row>
    <row r="5" spans="1:27" s="122" customFormat="1" ht="30" customHeight="1">
      <c r="A5" s="155" t="s">
        <v>132</v>
      </c>
      <c r="B5" s="339" t="s">
        <v>35</v>
      </c>
      <c r="C5" s="342"/>
      <c r="D5" s="339" t="s">
        <v>36</v>
      </c>
      <c r="E5" s="342"/>
      <c r="F5" s="339" t="s">
        <v>37</v>
      </c>
      <c r="G5" s="342"/>
      <c r="H5" s="339" t="s">
        <v>38</v>
      </c>
      <c r="I5" s="341"/>
      <c r="J5" s="121"/>
      <c r="K5" s="121"/>
      <c r="U5" s="121"/>
      <c r="AA5" s="121"/>
    </row>
    <row r="6" spans="1:27" s="8" customFormat="1" ht="15.5">
      <c r="A6" s="156" t="s">
        <v>39</v>
      </c>
      <c r="B6" s="157" t="s">
        <v>40</v>
      </c>
      <c r="C6" s="158" t="s">
        <v>61</v>
      </c>
      <c r="D6" s="159" t="s">
        <v>40</v>
      </c>
      <c r="E6" s="157" t="s">
        <v>61</v>
      </c>
      <c r="F6" s="157" t="s">
        <v>40</v>
      </c>
      <c r="G6" s="157" t="s">
        <v>61</v>
      </c>
      <c r="H6" s="157" t="s">
        <v>40</v>
      </c>
      <c r="I6" s="160" t="s">
        <v>61</v>
      </c>
      <c r="J6" s="2"/>
      <c r="K6" s="2"/>
      <c r="U6" s="2"/>
      <c r="AA6" s="2"/>
    </row>
    <row r="7" spans="1:27" s="8" customFormat="1" ht="15.5">
      <c r="A7" s="161" t="s">
        <v>41</v>
      </c>
      <c r="B7" s="162"/>
      <c r="C7" s="163"/>
      <c r="D7" s="164"/>
      <c r="E7" s="165"/>
      <c r="F7" s="162"/>
      <c r="G7" s="165"/>
      <c r="H7" s="162"/>
      <c r="I7" s="166"/>
      <c r="J7" s="2"/>
      <c r="K7" s="2"/>
      <c r="U7" s="2"/>
      <c r="AA7" s="2"/>
    </row>
    <row r="8" spans="1:27" s="8" customFormat="1" ht="15.5">
      <c r="A8" s="167" t="s">
        <v>42</v>
      </c>
      <c r="B8" s="168"/>
      <c r="C8" s="169"/>
      <c r="D8" s="168"/>
      <c r="E8" s="170"/>
      <c r="F8" s="168"/>
      <c r="G8" s="170"/>
      <c r="H8" s="168"/>
      <c r="I8" s="171"/>
      <c r="J8" s="2"/>
      <c r="K8" s="2"/>
      <c r="U8" s="2"/>
      <c r="AA8" s="2"/>
    </row>
    <row r="9" spans="1:27" s="8" customFormat="1" ht="15.5">
      <c r="A9" s="161" t="s">
        <v>43</v>
      </c>
      <c r="B9" s="162"/>
      <c r="C9" s="163"/>
      <c r="D9" s="162"/>
      <c r="E9" s="165"/>
      <c r="F9" s="162"/>
      <c r="G9" s="165"/>
      <c r="H9" s="162"/>
      <c r="I9" s="166"/>
      <c r="J9" s="2"/>
      <c r="K9" s="2"/>
      <c r="U9" s="2"/>
      <c r="AA9" s="2"/>
    </row>
    <row r="10" spans="1:27" s="8" customFormat="1" ht="15.5">
      <c r="A10" s="167" t="s">
        <v>44</v>
      </c>
      <c r="B10" s="168"/>
      <c r="C10" s="169"/>
      <c r="D10" s="168"/>
      <c r="E10" s="170"/>
      <c r="F10" s="168"/>
      <c r="G10" s="170"/>
      <c r="H10" s="168"/>
      <c r="I10" s="171"/>
      <c r="J10" s="2"/>
      <c r="K10" s="2"/>
      <c r="U10" s="2"/>
      <c r="AA10" s="2"/>
    </row>
    <row r="11" spans="1:27" s="98" customFormat="1" ht="16" thickBot="1">
      <c r="A11" s="172" t="s">
        <v>45</v>
      </c>
      <c r="B11" s="173"/>
      <c r="C11" s="174"/>
      <c r="D11" s="173"/>
      <c r="E11" s="175"/>
      <c r="F11" s="173"/>
      <c r="G11" s="175"/>
      <c r="H11" s="173"/>
      <c r="I11" s="176"/>
    </row>
    <row r="12" spans="1:27" s="98" customFormat="1" ht="16" thickBot="1">
      <c r="A12" s="177"/>
      <c r="B12" s="178"/>
      <c r="C12" s="179"/>
      <c r="D12" s="178"/>
      <c r="E12" s="179"/>
      <c r="F12" s="178"/>
      <c r="G12" s="179"/>
      <c r="H12" s="178"/>
      <c r="I12" s="179"/>
    </row>
    <row r="13" spans="1:27" s="122" customFormat="1" ht="30" customHeight="1">
      <c r="A13" s="155" t="s">
        <v>132</v>
      </c>
      <c r="B13" s="362" t="s">
        <v>35</v>
      </c>
      <c r="C13" s="367"/>
      <c r="D13" s="362" t="s">
        <v>36</v>
      </c>
      <c r="E13" s="367"/>
      <c r="F13" s="362" t="s">
        <v>37</v>
      </c>
      <c r="G13" s="367"/>
      <c r="H13" s="362" t="s">
        <v>38</v>
      </c>
      <c r="I13" s="363"/>
      <c r="J13" s="121"/>
      <c r="K13" s="121"/>
      <c r="U13" s="121"/>
      <c r="AA13" s="121"/>
    </row>
    <row r="14" spans="1:27" s="8" customFormat="1" ht="15.5">
      <c r="A14" s="156" t="s">
        <v>46</v>
      </c>
      <c r="B14" s="180" t="s">
        <v>40</v>
      </c>
      <c r="C14" s="180" t="s">
        <v>61</v>
      </c>
      <c r="D14" s="157" t="s">
        <v>40</v>
      </c>
      <c r="E14" s="157" t="s">
        <v>61</v>
      </c>
      <c r="F14" s="157" t="s">
        <v>40</v>
      </c>
      <c r="G14" s="157" t="s">
        <v>61</v>
      </c>
      <c r="H14" s="157" t="s">
        <v>40</v>
      </c>
      <c r="I14" s="160" t="s">
        <v>61</v>
      </c>
      <c r="J14" s="2"/>
      <c r="K14" s="2"/>
      <c r="U14" s="2"/>
      <c r="AA14" s="2"/>
    </row>
    <row r="15" spans="1:27" s="8" customFormat="1" ht="15.5">
      <c r="A15" s="161" t="s">
        <v>41</v>
      </c>
      <c r="B15" s="181"/>
      <c r="C15" s="163"/>
      <c r="D15" s="181"/>
      <c r="E15" s="182"/>
      <c r="F15" s="183"/>
      <c r="G15" s="182"/>
      <c r="H15" s="183"/>
      <c r="I15" s="184"/>
      <c r="J15" s="2"/>
      <c r="K15" s="2"/>
      <c r="U15" s="2"/>
      <c r="AA15" s="2"/>
    </row>
    <row r="16" spans="1:27" s="8" customFormat="1" ht="15.5">
      <c r="A16" s="167" t="s">
        <v>42</v>
      </c>
      <c r="B16" s="185"/>
      <c r="C16" s="169"/>
      <c r="D16" s="185"/>
      <c r="E16" s="169"/>
      <c r="F16" s="185"/>
      <c r="G16" s="169"/>
      <c r="H16" s="185"/>
      <c r="I16" s="171"/>
      <c r="J16" s="2"/>
      <c r="K16" s="2"/>
      <c r="U16" s="2"/>
      <c r="AA16" s="2"/>
    </row>
    <row r="17" spans="1:27" s="8" customFormat="1" ht="15.5">
      <c r="A17" s="161" t="s">
        <v>43</v>
      </c>
      <c r="B17" s="181"/>
      <c r="C17" s="163"/>
      <c r="D17" s="181"/>
      <c r="E17" s="163"/>
      <c r="F17" s="181"/>
      <c r="G17" s="163"/>
      <c r="H17" s="181"/>
      <c r="I17" s="166"/>
      <c r="J17" s="2"/>
      <c r="K17" s="2"/>
      <c r="U17" s="2"/>
      <c r="AA17" s="2"/>
    </row>
    <row r="18" spans="1:27" s="8" customFormat="1" ht="15.5">
      <c r="A18" s="167" t="s">
        <v>44</v>
      </c>
      <c r="B18" s="185"/>
      <c r="C18" s="169"/>
      <c r="D18" s="185"/>
      <c r="E18" s="169"/>
      <c r="F18" s="185"/>
      <c r="G18" s="169"/>
      <c r="H18" s="185"/>
      <c r="I18" s="171"/>
      <c r="J18" s="2"/>
      <c r="K18" s="2"/>
      <c r="U18" s="2"/>
      <c r="AA18" s="2"/>
    </row>
    <row r="19" spans="1:27" s="98" customFormat="1" ht="16" thickBot="1">
      <c r="A19" s="186" t="s">
        <v>45</v>
      </c>
      <c r="B19" s="187"/>
      <c r="C19" s="188"/>
      <c r="D19" s="187"/>
      <c r="E19" s="188"/>
      <c r="F19" s="187"/>
      <c r="G19" s="188"/>
      <c r="H19" s="187"/>
      <c r="I19" s="189"/>
    </row>
    <row r="20" spans="1:27" s="98" customFormat="1" ht="15.5">
      <c r="A20" s="123"/>
      <c r="B20" s="124"/>
      <c r="C20" s="125"/>
      <c r="D20" s="124"/>
      <c r="E20" s="125"/>
      <c r="F20" s="124"/>
      <c r="G20" s="125"/>
      <c r="H20" s="124"/>
      <c r="I20" s="125"/>
    </row>
    <row r="21" spans="1:27" s="8" customFormat="1" ht="15.5">
      <c r="A21" s="120"/>
      <c r="B21" s="120"/>
      <c r="C21" s="126"/>
      <c r="D21" s="120"/>
      <c r="E21" s="126"/>
      <c r="F21" s="120"/>
      <c r="G21" s="126"/>
      <c r="H21" s="120"/>
      <c r="I21" s="126"/>
      <c r="J21" s="2"/>
      <c r="K21" s="2"/>
      <c r="U21" s="2"/>
      <c r="AA21" s="2"/>
    </row>
    <row r="22" spans="1:27" s="8" customFormat="1" ht="16" thickBot="1">
      <c r="A22" s="119" t="s">
        <v>97</v>
      </c>
      <c r="B22" s="120"/>
      <c r="C22" s="126"/>
      <c r="D22" s="120"/>
      <c r="E22" s="126"/>
      <c r="F22" s="120"/>
      <c r="G22" s="126"/>
      <c r="H22" s="120"/>
      <c r="I22" s="126"/>
      <c r="J22" s="2"/>
      <c r="K22" s="2"/>
      <c r="U22" s="2"/>
      <c r="AA22" s="2"/>
    </row>
    <row r="23" spans="1:27" s="8" customFormat="1" ht="28" customHeight="1">
      <c r="A23" s="155" t="s">
        <v>132</v>
      </c>
      <c r="B23" s="364" t="s">
        <v>35</v>
      </c>
      <c r="C23" s="366"/>
      <c r="D23" s="364" t="s">
        <v>36</v>
      </c>
      <c r="E23" s="366"/>
      <c r="F23" s="364" t="s">
        <v>37</v>
      </c>
      <c r="G23" s="366"/>
      <c r="H23" s="364" t="s">
        <v>38</v>
      </c>
      <c r="I23" s="365"/>
      <c r="J23" s="2"/>
      <c r="K23" s="2"/>
      <c r="U23" s="2"/>
      <c r="AA23" s="2"/>
    </row>
    <row r="24" spans="1:27" s="8" customFormat="1" ht="15.5">
      <c r="A24" s="192" t="s">
        <v>47</v>
      </c>
      <c r="B24" s="212" t="s">
        <v>40</v>
      </c>
      <c r="C24" s="212" t="s">
        <v>61</v>
      </c>
      <c r="D24" s="212" t="s">
        <v>40</v>
      </c>
      <c r="E24" s="212" t="s">
        <v>61</v>
      </c>
      <c r="F24" s="212" t="s">
        <v>40</v>
      </c>
      <c r="G24" s="212" t="s">
        <v>61</v>
      </c>
      <c r="H24" s="212" t="s">
        <v>40</v>
      </c>
      <c r="I24" s="206" t="s">
        <v>61</v>
      </c>
      <c r="J24" s="2"/>
      <c r="K24" s="2"/>
      <c r="U24" s="2"/>
      <c r="AA24" s="2"/>
    </row>
    <row r="25" spans="1:27" s="8" customFormat="1" ht="15.5">
      <c r="A25" s="193" t="s">
        <v>41</v>
      </c>
      <c r="B25" s="138"/>
      <c r="C25" s="223"/>
      <c r="D25" s="138"/>
      <c r="E25" s="223"/>
      <c r="F25" s="138"/>
      <c r="G25" s="223"/>
      <c r="H25" s="138"/>
      <c r="I25" s="143"/>
      <c r="J25" s="2"/>
      <c r="K25" s="2"/>
      <c r="U25" s="2"/>
      <c r="AA25" s="2"/>
    </row>
    <row r="26" spans="1:27" s="8" customFormat="1" ht="15.5">
      <c r="A26" s="131" t="s">
        <v>42</v>
      </c>
      <c r="B26" s="136"/>
      <c r="C26" s="137"/>
      <c r="D26" s="136"/>
      <c r="E26" s="137"/>
      <c r="F26" s="136"/>
      <c r="G26" s="137"/>
      <c r="H26" s="136"/>
      <c r="I26" s="134"/>
      <c r="J26" s="2"/>
      <c r="K26" s="2"/>
      <c r="U26" s="2"/>
      <c r="AA26" s="2"/>
    </row>
    <row r="27" spans="1:27" s="8" customFormat="1" ht="15.5">
      <c r="A27" s="194" t="s">
        <v>43</v>
      </c>
      <c r="B27" s="213"/>
      <c r="C27" s="224"/>
      <c r="D27" s="213"/>
      <c r="E27" s="224"/>
      <c r="F27" s="213"/>
      <c r="G27" s="224"/>
      <c r="H27" s="213"/>
      <c r="I27" s="207"/>
      <c r="J27" s="2"/>
      <c r="K27" s="2"/>
      <c r="U27" s="2"/>
      <c r="AA27" s="2"/>
    </row>
    <row r="28" spans="1:27" s="8" customFormat="1" ht="18" customHeight="1">
      <c r="A28" s="131" t="s">
        <v>44</v>
      </c>
      <c r="B28" s="136"/>
      <c r="C28" s="137"/>
      <c r="D28" s="136"/>
      <c r="E28" s="137"/>
      <c r="F28" s="136"/>
      <c r="G28" s="137"/>
      <c r="H28" s="136"/>
      <c r="I28" s="134"/>
      <c r="J28" s="2"/>
      <c r="K28" s="2"/>
      <c r="U28" s="2"/>
      <c r="AA28" s="2"/>
    </row>
    <row r="29" spans="1:27" s="8" customFormat="1" ht="18" customHeight="1">
      <c r="A29" s="195" t="s">
        <v>45</v>
      </c>
      <c r="B29" s="226"/>
      <c r="C29" s="225"/>
      <c r="D29" s="226"/>
      <c r="E29" s="225"/>
      <c r="F29" s="226"/>
      <c r="G29" s="225"/>
      <c r="H29" s="214"/>
      <c r="I29" s="208"/>
      <c r="J29" s="2"/>
      <c r="K29" s="2"/>
      <c r="U29" s="2"/>
      <c r="AA29" s="2"/>
    </row>
    <row r="30" spans="1:27" s="8" customFormat="1" ht="15.5">
      <c r="A30" s="193" t="s">
        <v>48</v>
      </c>
      <c r="B30" s="227"/>
      <c r="C30" s="196"/>
      <c r="D30" s="197"/>
      <c r="E30" s="196"/>
      <c r="F30" s="197"/>
      <c r="G30" s="196"/>
      <c r="H30" s="138"/>
      <c r="I30" s="143"/>
      <c r="J30" s="2"/>
      <c r="K30" s="2"/>
      <c r="U30" s="2"/>
      <c r="AA30" s="2"/>
    </row>
    <row r="31" spans="1:27" s="8" customFormat="1" ht="15.5">
      <c r="A31" s="195" t="s">
        <v>63</v>
      </c>
      <c r="B31" s="228"/>
      <c r="C31" s="200"/>
      <c r="D31" s="201"/>
      <c r="E31" s="200"/>
      <c r="F31" s="201"/>
      <c r="G31" s="200"/>
      <c r="H31" s="214"/>
      <c r="I31" s="207"/>
      <c r="K31" s="2"/>
      <c r="U31" s="2"/>
      <c r="V31" s="2"/>
      <c r="W31" s="2"/>
      <c r="X31" s="2"/>
      <c r="Y31" s="2"/>
      <c r="Z31" s="2"/>
      <c r="AA31" s="2"/>
    </row>
    <row r="32" spans="1:27" s="8" customFormat="1" ht="15.5">
      <c r="A32" s="205" t="s">
        <v>49</v>
      </c>
      <c r="B32" s="227"/>
      <c r="C32" s="196"/>
      <c r="D32" s="197"/>
      <c r="E32" s="196"/>
      <c r="F32" s="197"/>
      <c r="G32" s="196"/>
      <c r="H32" s="215"/>
      <c r="I32" s="143"/>
      <c r="J32" s="2"/>
      <c r="K32" s="2"/>
      <c r="U32" s="2"/>
      <c r="V32" s="2"/>
      <c r="W32" s="2"/>
      <c r="X32" s="2"/>
      <c r="Y32" s="2"/>
      <c r="Z32" s="2"/>
      <c r="AA32" s="2"/>
    </row>
    <row r="33" spans="1:27" s="8" customFormat="1" ht="15.5">
      <c r="A33" s="102" t="s">
        <v>73</v>
      </c>
      <c r="B33" s="229"/>
      <c r="C33" s="2"/>
      <c r="D33" s="2"/>
      <c r="E33" s="2"/>
      <c r="F33" s="2"/>
      <c r="G33" s="2"/>
      <c r="H33" s="216"/>
      <c r="I33" s="209"/>
      <c r="J33" s="2"/>
      <c r="K33" s="2"/>
      <c r="U33" s="2"/>
      <c r="V33" s="2"/>
      <c r="W33" s="2"/>
      <c r="X33" s="2"/>
      <c r="Y33" s="2"/>
      <c r="Z33" s="2"/>
      <c r="AA33" s="2"/>
    </row>
    <row r="34" spans="1:27" s="8" customFormat="1" ht="15.5">
      <c r="A34" s="102" t="s">
        <v>50</v>
      </c>
      <c r="B34" s="229"/>
      <c r="C34" s="2"/>
      <c r="D34" s="2"/>
      <c r="E34" s="2"/>
      <c r="F34" s="2"/>
      <c r="G34" s="2"/>
      <c r="H34" s="217"/>
      <c r="I34" s="209"/>
      <c r="J34" s="2"/>
      <c r="K34" s="2"/>
      <c r="U34" s="2"/>
      <c r="V34" s="2"/>
      <c r="W34" s="2"/>
      <c r="X34" s="2"/>
      <c r="Y34" s="2"/>
      <c r="Z34" s="2"/>
      <c r="AA34" s="2"/>
    </row>
    <row r="35" spans="1:27" s="8" customFormat="1" ht="15.5">
      <c r="A35" s="102" t="s">
        <v>51</v>
      </c>
      <c r="B35" s="229"/>
      <c r="C35" s="2"/>
      <c r="D35" s="2"/>
      <c r="E35" s="2"/>
      <c r="F35" s="2"/>
      <c r="G35" s="2"/>
      <c r="H35" s="217"/>
      <c r="I35" s="209"/>
      <c r="J35" s="2"/>
      <c r="K35" s="2"/>
      <c r="U35" s="2"/>
      <c r="V35" s="2"/>
      <c r="W35" s="2"/>
      <c r="X35" s="2"/>
      <c r="Y35" s="2"/>
      <c r="Z35" s="2"/>
      <c r="AA35" s="2"/>
    </row>
    <row r="36" spans="1:27" s="8" customFormat="1" ht="15.5">
      <c r="A36" s="102" t="s">
        <v>52</v>
      </c>
      <c r="B36" s="229"/>
      <c r="C36" s="2"/>
      <c r="D36" s="2"/>
      <c r="E36" s="2"/>
      <c r="F36" s="2"/>
      <c r="G36" s="2"/>
      <c r="H36" s="217"/>
      <c r="I36" s="209"/>
      <c r="J36" s="2"/>
      <c r="K36" s="2"/>
      <c r="U36" s="2"/>
      <c r="V36" s="2"/>
      <c r="W36" s="2"/>
      <c r="X36" s="2"/>
      <c r="Y36" s="2"/>
      <c r="Z36" s="2"/>
      <c r="AA36" s="2"/>
    </row>
    <row r="37" spans="1:27" s="8" customFormat="1" ht="15.5">
      <c r="A37" s="102" t="s">
        <v>53</v>
      </c>
      <c r="B37" s="229"/>
      <c r="C37" s="2"/>
      <c r="D37" s="2"/>
      <c r="E37" s="2"/>
      <c r="F37" s="2"/>
      <c r="G37" s="2"/>
      <c r="H37" s="217"/>
      <c r="I37" s="209"/>
      <c r="J37" s="2"/>
      <c r="K37" s="2"/>
      <c r="U37" s="2"/>
      <c r="V37" s="2"/>
      <c r="W37" s="2"/>
      <c r="X37" s="2"/>
      <c r="Y37" s="2"/>
      <c r="Z37" s="2"/>
      <c r="AA37" s="2"/>
    </row>
    <row r="38" spans="1:27" s="8" customFormat="1" ht="15.5">
      <c r="A38" s="102" t="s">
        <v>54</v>
      </c>
      <c r="B38" s="229"/>
      <c r="C38" s="2"/>
      <c r="D38" s="2"/>
      <c r="E38" s="2"/>
      <c r="F38" s="2"/>
      <c r="G38" s="2"/>
      <c r="H38" s="217"/>
      <c r="I38" s="209"/>
      <c r="J38" s="2"/>
      <c r="K38" s="2"/>
      <c r="U38" s="2"/>
      <c r="V38" s="2"/>
      <c r="W38" s="2"/>
      <c r="X38" s="2"/>
      <c r="Y38" s="2"/>
      <c r="Z38" s="2"/>
      <c r="AA38" s="2"/>
    </row>
    <row r="39" spans="1:27" s="8" customFormat="1" ht="15.5">
      <c r="A39" s="102" t="s">
        <v>55</v>
      </c>
      <c r="B39" s="229"/>
      <c r="C39" s="2"/>
      <c r="D39" s="2"/>
      <c r="E39" s="2"/>
      <c r="F39" s="2"/>
      <c r="G39" s="2"/>
      <c r="H39" s="217"/>
      <c r="I39" s="209"/>
      <c r="J39" s="2"/>
      <c r="K39" s="2"/>
      <c r="U39" s="2"/>
      <c r="V39" s="2"/>
      <c r="W39" s="2"/>
      <c r="X39" s="2"/>
      <c r="Y39" s="2"/>
      <c r="Z39" s="2"/>
      <c r="AA39" s="2"/>
    </row>
    <row r="40" spans="1:27" s="8" customFormat="1" ht="15.5">
      <c r="A40" s="102" t="s">
        <v>34</v>
      </c>
      <c r="B40" s="229"/>
      <c r="C40" s="2"/>
      <c r="D40" s="2"/>
      <c r="E40" s="2"/>
      <c r="F40" s="2"/>
      <c r="G40" s="2"/>
      <c r="H40" s="217"/>
      <c r="I40" s="209"/>
      <c r="J40" s="2"/>
      <c r="K40" s="2"/>
      <c r="U40" s="2"/>
      <c r="V40" s="2"/>
      <c r="W40" s="2"/>
      <c r="X40" s="2"/>
      <c r="Y40" s="2"/>
      <c r="Z40" s="2"/>
      <c r="AA40" s="2"/>
    </row>
    <row r="41" spans="1:27" s="8" customFormat="1" ht="15.5">
      <c r="A41" s="198" t="s">
        <v>57</v>
      </c>
      <c r="B41" s="230"/>
      <c r="C41" s="199"/>
      <c r="D41" s="199"/>
      <c r="E41" s="199"/>
      <c r="F41" s="199"/>
      <c r="G41" s="199"/>
      <c r="H41" s="218"/>
      <c r="I41" s="208"/>
      <c r="K41" s="2"/>
      <c r="U41" s="2"/>
      <c r="V41" s="2"/>
      <c r="W41" s="2"/>
      <c r="X41" s="2"/>
      <c r="Y41" s="2"/>
      <c r="Z41" s="2"/>
      <c r="AA41" s="2"/>
    </row>
    <row r="42" spans="1:27" s="8" customFormat="1" ht="15.5">
      <c r="A42" s="190" t="s">
        <v>58</v>
      </c>
      <c r="B42" s="231"/>
      <c r="H42" s="219"/>
      <c r="I42" s="209"/>
      <c r="K42" s="2"/>
      <c r="U42" s="2"/>
      <c r="V42" s="2"/>
      <c r="W42" s="2"/>
      <c r="X42" s="2"/>
      <c r="Y42" s="2"/>
      <c r="Z42" s="2"/>
      <c r="AA42" s="2"/>
    </row>
    <row r="43" spans="1:27" s="8" customFormat="1" ht="15.5">
      <c r="A43" s="195" t="s">
        <v>59</v>
      </c>
      <c r="B43" s="228"/>
      <c r="C43" s="200"/>
      <c r="D43" s="201"/>
      <c r="E43" s="200"/>
      <c r="F43" s="201"/>
      <c r="G43" s="200"/>
      <c r="H43" s="220"/>
      <c r="I43" s="207"/>
      <c r="K43" s="2"/>
      <c r="U43" s="2"/>
      <c r="V43" s="2"/>
      <c r="W43" s="2"/>
      <c r="X43" s="2"/>
      <c r="Y43" s="2"/>
      <c r="Z43" s="2"/>
      <c r="AA43" s="2"/>
    </row>
    <row r="44" spans="1:27" s="8" customFormat="1" ht="15.5">
      <c r="A44" s="202" t="s">
        <v>60</v>
      </c>
      <c r="B44" s="230"/>
      <c r="C44" s="199"/>
      <c r="D44" s="199"/>
      <c r="E44" s="199"/>
      <c r="F44" s="199"/>
      <c r="G44" s="199"/>
      <c r="H44" s="221"/>
      <c r="I44" s="210"/>
      <c r="K44" s="2"/>
      <c r="U44" s="2"/>
      <c r="V44" s="2"/>
      <c r="W44" s="2"/>
      <c r="X44" s="2"/>
      <c r="Y44" s="2"/>
      <c r="Z44" s="2"/>
      <c r="AA44" s="2"/>
    </row>
    <row r="45" spans="1:27" s="8" customFormat="1" ht="16" thickBot="1">
      <c r="A45" s="203" t="s">
        <v>62</v>
      </c>
      <c r="B45" s="232"/>
      <c r="C45" s="204"/>
      <c r="D45" s="204"/>
      <c r="E45" s="204"/>
      <c r="F45" s="204"/>
      <c r="G45" s="204"/>
      <c r="H45" s="222"/>
      <c r="I45" s="211"/>
      <c r="K45" s="2"/>
      <c r="U45" s="2"/>
      <c r="V45" s="2"/>
      <c r="W45" s="2"/>
      <c r="X45" s="2"/>
      <c r="Y45" s="2"/>
      <c r="Z45" s="2"/>
      <c r="AA45" s="2"/>
    </row>
    <row r="46" spans="1:27" s="8" customFormat="1" ht="15.5">
      <c r="K46" s="2"/>
      <c r="U46" s="2"/>
      <c r="V46" s="2"/>
      <c r="W46" s="2"/>
      <c r="X46" s="2"/>
      <c r="Y46" s="2"/>
      <c r="Z46" s="2"/>
      <c r="AA46" s="2"/>
    </row>
    <row r="47" spans="1:27" s="8" customFormat="1" ht="15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U47" s="2"/>
      <c r="V47" s="2"/>
      <c r="W47" s="2"/>
      <c r="X47" s="2"/>
      <c r="Y47" s="2"/>
      <c r="Z47" s="2"/>
      <c r="AA47" s="2"/>
    </row>
    <row r="48" spans="1:27" s="8" customFormat="1" ht="15.5">
      <c r="A48" s="2"/>
      <c r="B48" s="120"/>
      <c r="C48" s="120"/>
      <c r="D48" s="126"/>
      <c r="E48" s="120"/>
      <c r="F48" s="2"/>
      <c r="G48" s="120"/>
      <c r="H48" s="2"/>
      <c r="I48" s="2"/>
      <c r="J48" s="2"/>
      <c r="K48" s="2"/>
      <c r="U48" s="2"/>
      <c r="V48" s="2"/>
      <c r="W48" s="2"/>
      <c r="X48" s="2"/>
      <c r="Y48" s="2"/>
      <c r="Z48" s="2"/>
      <c r="AA48" s="2"/>
    </row>
    <row r="49" spans="1:27" s="8" customFormat="1" ht="15.5">
      <c r="A49" s="120"/>
      <c r="B49" s="120"/>
      <c r="C49" s="120"/>
      <c r="D49" s="120"/>
      <c r="E49" s="120"/>
      <c r="F49" s="126"/>
      <c r="G49" s="120"/>
      <c r="H49" s="2"/>
      <c r="I49" s="2"/>
      <c r="J49" s="2"/>
      <c r="K49" s="2"/>
      <c r="U49" s="126"/>
      <c r="V49" s="120"/>
      <c r="W49" s="2"/>
      <c r="X49" s="2"/>
      <c r="Y49" s="2"/>
      <c r="Z49" s="2"/>
      <c r="AA49" s="2"/>
    </row>
    <row r="50" spans="1:27" s="8" customFormat="1" ht="15.5">
      <c r="A50" s="127"/>
      <c r="B50" s="361"/>
      <c r="C50" s="361"/>
      <c r="D50" s="361"/>
      <c r="E50" s="361"/>
      <c r="F50" s="361"/>
      <c r="G50" s="361"/>
      <c r="H50" s="361"/>
      <c r="I50" s="361"/>
      <c r="J50" s="2"/>
      <c r="K50" s="2"/>
      <c r="U50" s="361"/>
      <c r="V50" s="361"/>
      <c r="W50" s="2"/>
      <c r="X50" s="2"/>
      <c r="Y50" s="2"/>
      <c r="Z50" s="2"/>
      <c r="AA50" s="2"/>
    </row>
    <row r="51" spans="1:27" s="8" customFormat="1" ht="15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U51" s="2"/>
      <c r="V51" s="2"/>
      <c r="W51" s="2"/>
      <c r="X51" s="2"/>
      <c r="Y51" s="2"/>
      <c r="Z51" s="2"/>
      <c r="AA51" s="2"/>
    </row>
    <row r="52" spans="1:27" s="8" customFormat="1" ht="15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U52" s="2"/>
      <c r="V52" s="2"/>
      <c r="W52" s="2"/>
      <c r="X52" s="2"/>
      <c r="Y52" s="2"/>
      <c r="Z52" s="2"/>
      <c r="AA52" s="2"/>
    </row>
    <row r="53" spans="1:27" s="8" customFormat="1" ht="15.5">
      <c r="A53" s="2"/>
      <c r="B53" s="2"/>
      <c r="C53" s="129"/>
      <c r="D53" s="130"/>
      <c r="E53" s="130"/>
      <c r="F53" s="130"/>
      <c r="G53" s="130"/>
      <c r="H53" s="2"/>
      <c r="I53" s="2"/>
      <c r="J53" s="2"/>
      <c r="K53" s="2"/>
      <c r="U53" s="130"/>
      <c r="V53" s="130"/>
      <c r="W53" s="2"/>
      <c r="X53" s="2"/>
      <c r="Y53" s="2"/>
      <c r="Z53" s="2"/>
      <c r="AA53" s="2"/>
    </row>
    <row r="54" spans="1:27" s="8" customFormat="1" ht="15.5">
      <c r="A54" s="2"/>
      <c r="B54" s="2"/>
      <c r="C54" s="129"/>
      <c r="D54" s="130"/>
      <c r="E54" s="129"/>
      <c r="F54" s="130"/>
      <c r="G54" s="129"/>
      <c r="H54" s="2"/>
      <c r="I54" s="2"/>
      <c r="J54" s="99"/>
      <c r="K54" s="2"/>
      <c r="U54" s="130"/>
      <c r="V54" s="129"/>
      <c r="W54" s="2"/>
      <c r="X54" s="2"/>
      <c r="Y54" s="2"/>
      <c r="Z54" s="2"/>
      <c r="AA54" s="2"/>
    </row>
    <row r="55" spans="1:27" s="8" customFormat="1" ht="15.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27" s="8" customFormat="1" ht="15.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27" s="8" customFormat="1" ht="15.5"/>
    <row r="58" spans="1:27" s="8" customFormat="1" ht="15.5"/>
    <row r="59" spans="1:27" s="8" customFormat="1" ht="15.5"/>
    <row r="60" spans="1:27" s="8" customFormat="1" ht="15.5"/>
    <row r="61" spans="1:27" s="8" customFormat="1" ht="15.5"/>
    <row r="62" spans="1:27" s="8" customFormat="1" ht="15.5"/>
    <row r="63" spans="1:27" s="8" customFormat="1" ht="15.5"/>
    <row r="64" spans="1:27" s="8" customFormat="1" ht="15.5"/>
    <row r="65" s="8" customFormat="1" ht="15.5"/>
    <row r="66" s="8" customFormat="1" ht="15.5"/>
    <row r="67" s="8" customFormat="1" ht="15.5"/>
    <row r="68" s="8" customFormat="1" ht="15.5"/>
    <row r="69" s="8" customFormat="1" ht="15.5"/>
  </sheetData>
  <customSheetViews>
    <customSheetView guid="{BFC08D5E-669A-11D3-8948-005004102037}" scale="50" showGridLines="0" showRowCol="0" fitToPage="1" showRuler="0">
      <selection sqref="A1:E28"/>
      <pageMargins left="0.98425196850393704" right="0.98425196850393704" top="0.98425196850393704" bottom="0.98425196850393704" header="0.39370078740157483" footer="0.39370078740157483"/>
      <pageSetup paperSize="9" orientation="portrait" blackAndWhite="1" horizontalDpi="300" verticalDpi="300"/>
      <headerFooter alignWithMargins="0">
        <oddHeader>&amp;C&amp;"Times New Roman,normal"&amp;20Fast og Klammer A/S</oddHeader>
      </headerFooter>
    </customSheetView>
  </customSheetViews>
  <mergeCells count="17">
    <mergeCell ref="H5:I5"/>
    <mergeCell ref="H13:I13"/>
    <mergeCell ref="H23:I23"/>
    <mergeCell ref="F23:G23"/>
    <mergeCell ref="B23:C23"/>
    <mergeCell ref="D23:E23"/>
    <mergeCell ref="B5:C5"/>
    <mergeCell ref="B13:C13"/>
    <mergeCell ref="D13:E13"/>
    <mergeCell ref="D5:E5"/>
    <mergeCell ref="F5:G5"/>
    <mergeCell ref="F13:G13"/>
    <mergeCell ref="U50:V50"/>
    <mergeCell ref="B50:C50"/>
    <mergeCell ref="D50:E50"/>
    <mergeCell ref="F50:G50"/>
    <mergeCell ref="H50:I50"/>
  </mergeCells>
  <phoneticPr fontId="0" type="noConversion"/>
  <pageMargins left="0.98425196850393704" right="0.98425196850393704" top="0.98425196850393704" bottom="0.98425196850393704" header="0.39370078740157483" footer="0.39370078740157483"/>
  <pageSetup paperSize="9" orientation="portrait" blackAndWhite="1" horizontalDpi="300" verticalDpi="300"/>
  <headerFooter alignWithMargins="0">
    <oddHeader>&amp;C&amp;"Times New Roman,normal"&amp;20Fast og Klammer A/S</oddHead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showGridLines="0" zoomScale="54" zoomScaleNormal="54" zoomScalePageLayoutView="150" workbookViewId="0"/>
  </sheetViews>
  <sheetFormatPr defaultColWidth="10.81640625" defaultRowHeight="13"/>
  <cols>
    <col min="1" max="1" width="32.54296875" style="6" customWidth="1"/>
    <col min="2" max="4" width="10.81640625" style="6"/>
    <col min="5" max="5" width="10.6328125" style="6" customWidth="1"/>
    <col min="6" max="16384" width="10.81640625" style="6"/>
  </cols>
  <sheetData>
    <row r="1" spans="1:9" ht="23.5">
      <c r="A1" s="1" t="s">
        <v>88</v>
      </c>
    </row>
    <row r="2" spans="1:9" ht="18" customHeight="1">
      <c r="A2" s="1"/>
    </row>
    <row r="3" spans="1:9" s="5" customFormat="1" ht="18.5">
      <c r="A3" s="12" t="s">
        <v>64</v>
      </c>
      <c r="B3" s="4"/>
      <c r="C3" s="4"/>
      <c r="D3" s="4"/>
      <c r="E3" s="4"/>
    </row>
    <row r="4" spans="1:9" s="2" customFormat="1" ht="15.5">
      <c r="A4" s="233" t="s">
        <v>99</v>
      </c>
      <c r="B4" s="120"/>
      <c r="C4" s="120"/>
      <c r="D4" s="120"/>
      <c r="E4" s="120"/>
      <c r="F4" s="120"/>
      <c r="G4" s="120"/>
    </row>
    <row r="5" spans="1:9" s="2" customFormat="1" ht="16" thickBot="1">
      <c r="A5" s="233" t="s">
        <v>118</v>
      </c>
      <c r="B5" s="120"/>
      <c r="C5" s="120"/>
      <c r="D5" s="120"/>
      <c r="E5" s="120"/>
      <c r="F5" s="120"/>
      <c r="G5" s="120"/>
    </row>
    <row r="6" spans="1:9" s="2" customFormat="1" ht="30" customHeight="1">
      <c r="A6" s="191" t="s">
        <v>132</v>
      </c>
      <c r="B6" s="364" t="s">
        <v>35</v>
      </c>
      <c r="C6" s="366"/>
      <c r="D6" s="364" t="s">
        <v>36</v>
      </c>
      <c r="E6" s="366"/>
      <c r="F6" s="364" t="s">
        <v>37</v>
      </c>
      <c r="G6" s="366"/>
      <c r="H6" s="364" t="s">
        <v>38</v>
      </c>
      <c r="I6" s="365"/>
    </row>
    <row r="7" spans="1:9" s="2" customFormat="1" ht="15.5">
      <c r="A7" s="192" t="s">
        <v>39</v>
      </c>
      <c r="B7" s="239" t="s">
        <v>40</v>
      </c>
      <c r="C7" s="239" t="s">
        <v>61</v>
      </c>
      <c r="D7" s="239" t="s">
        <v>40</v>
      </c>
      <c r="E7" s="239" t="s">
        <v>61</v>
      </c>
      <c r="F7" s="239" t="s">
        <v>40</v>
      </c>
      <c r="G7" s="239" t="s">
        <v>61</v>
      </c>
      <c r="H7" s="239" t="s">
        <v>40</v>
      </c>
      <c r="I7" s="236" t="s">
        <v>61</v>
      </c>
    </row>
    <row r="8" spans="1:9" s="2" customFormat="1" ht="15.5">
      <c r="A8" s="234" t="s">
        <v>41</v>
      </c>
      <c r="B8" s="240"/>
      <c r="C8" s="242"/>
      <c r="D8" s="240"/>
      <c r="E8" s="242"/>
      <c r="F8" s="240"/>
      <c r="G8" s="242"/>
      <c r="H8" s="240"/>
      <c r="I8" s="237"/>
    </row>
    <row r="9" spans="1:9" s="2" customFormat="1" ht="15.5">
      <c r="A9" s="235" t="s">
        <v>42</v>
      </c>
      <c r="B9" s="241"/>
      <c r="C9" s="243"/>
      <c r="D9" s="241"/>
      <c r="E9" s="243"/>
      <c r="F9" s="241"/>
      <c r="G9" s="243"/>
      <c r="H9" s="241"/>
      <c r="I9" s="238"/>
    </row>
    <row r="10" spans="1:9" s="2" customFormat="1" ht="15.5">
      <c r="A10" s="145" t="s">
        <v>43</v>
      </c>
      <c r="B10" s="146"/>
      <c r="C10" s="147"/>
      <c r="D10" s="146"/>
      <c r="E10" s="147"/>
      <c r="F10" s="146"/>
      <c r="G10" s="147"/>
      <c r="H10" s="146"/>
      <c r="I10" s="148"/>
    </row>
    <row r="11" spans="1:9" s="2" customFormat="1" ht="15.5">
      <c r="A11" s="235" t="s">
        <v>44</v>
      </c>
      <c r="B11" s="241"/>
      <c r="C11" s="243"/>
      <c r="D11" s="241"/>
      <c r="E11" s="243"/>
      <c r="F11" s="241"/>
      <c r="G11" s="243"/>
      <c r="H11" s="241"/>
      <c r="I11" s="238"/>
    </row>
    <row r="12" spans="1:9" s="2" customFormat="1" ht="16" thickBot="1">
      <c r="A12" s="149" t="s">
        <v>45</v>
      </c>
      <c r="B12" s="150"/>
      <c r="C12" s="151"/>
      <c r="D12" s="150"/>
      <c r="E12" s="151"/>
      <c r="F12" s="150"/>
      <c r="G12" s="151"/>
      <c r="H12" s="150"/>
      <c r="I12" s="152"/>
    </row>
    <row r="13" spans="1:9" s="2" customFormat="1" ht="16" thickBot="1">
      <c r="A13" s="123"/>
      <c r="B13" s="124"/>
      <c r="C13" s="125"/>
      <c r="D13" s="124"/>
      <c r="E13" s="125"/>
      <c r="F13" s="124"/>
      <c r="G13" s="125"/>
      <c r="H13" s="124"/>
      <c r="I13" s="125"/>
    </row>
    <row r="14" spans="1:9" s="2" customFormat="1" ht="30" customHeight="1">
      <c r="A14" s="191" t="s">
        <v>132</v>
      </c>
      <c r="B14" s="364" t="s">
        <v>35</v>
      </c>
      <c r="C14" s="366"/>
      <c r="D14" s="364" t="s">
        <v>36</v>
      </c>
      <c r="E14" s="366"/>
      <c r="F14" s="364" t="s">
        <v>37</v>
      </c>
      <c r="G14" s="366"/>
      <c r="H14" s="364" t="s">
        <v>38</v>
      </c>
      <c r="I14" s="365"/>
    </row>
    <row r="15" spans="1:9" s="2" customFormat="1" ht="15.5">
      <c r="A15" s="132" t="s">
        <v>46</v>
      </c>
      <c r="B15" s="135" t="s">
        <v>40</v>
      </c>
      <c r="C15" s="135" t="s">
        <v>61</v>
      </c>
      <c r="D15" s="135" t="s">
        <v>40</v>
      </c>
      <c r="E15" s="135" t="s">
        <v>61</v>
      </c>
      <c r="F15" s="135" t="s">
        <v>40</v>
      </c>
      <c r="G15" s="135" t="s">
        <v>61</v>
      </c>
      <c r="H15" s="135" t="s">
        <v>40</v>
      </c>
      <c r="I15" s="133" t="s">
        <v>61</v>
      </c>
    </row>
    <row r="16" spans="1:9" s="2" customFormat="1" ht="15.5">
      <c r="A16" s="193" t="s">
        <v>41</v>
      </c>
      <c r="B16" s="138"/>
      <c r="C16" s="223"/>
      <c r="D16" s="138"/>
      <c r="E16" s="223"/>
      <c r="F16" s="138"/>
      <c r="G16" s="223"/>
      <c r="H16" s="138"/>
      <c r="I16" s="143"/>
    </row>
    <row r="17" spans="1:10" s="2" customFormat="1" ht="15.5">
      <c r="A17" s="131" t="s">
        <v>42</v>
      </c>
      <c r="B17" s="136"/>
      <c r="C17" s="137"/>
      <c r="D17" s="136"/>
      <c r="E17" s="137"/>
      <c r="F17" s="136"/>
      <c r="G17" s="137"/>
      <c r="H17" s="136"/>
      <c r="I17" s="134"/>
      <c r="J17" s="8"/>
    </row>
    <row r="18" spans="1:10" s="2" customFormat="1" ht="15.5">
      <c r="A18" s="194" t="s">
        <v>43</v>
      </c>
      <c r="B18" s="213"/>
      <c r="C18" s="224"/>
      <c r="D18" s="213"/>
      <c r="E18" s="224"/>
      <c r="F18" s="213"/>
      <c r="G18" s="224"/>
      <c r="H18" s="213"/>
      <c r="I18" s="207"/>
    </row>
    <row r="19" spans="1:10" s="2" customFormat="1" ht="15.5">
      <c r="A19" s="131" t="s">
        <v>44</v>
      </c>
      <c r="B19" s="136"/>
      <c r="C19" s="137"/>
      <c r="D19" s="136"/>
      <c r="E19" s="137"/>
      <c r="F19" s="136"/>
      <c r="G19" s="243"/>
      <c r="H19" s="241"/>
      <c r="I19" s="134"/>
    </row>
    <row r="20" spans="1:10" s="8" customFormat="1" ht="16" thickBot="1">
      <c r="A20" s="203" t="s">
        <v>45</v>
      </c>
      <c r="B20" s="246"/>
      <c r="C20" s="247"/>
      <c r="D20" s="246"/>
      <c r="E20" s="247"/>
      <c r="F20" s="246"/>
      <c r="G20" s="247"/>
      <c r="H20" s="246"/>
      <c r="I20" s="211"/>
    </row>
    <row r="21" spans="1:10" s="2" customFormat="1" ht="15.5">
      <c r="A21" s="120"/>
      <c r="B21" s="120"/>
      <c r="C21" s="126"/>
      <c r="D21" s="120"/>
      <c r="E21" s="126"/>
      <c r="F21" s="120"/>
      <c r="G21" s="126"/>
      <c r="H21" s="120"/>
      <c r="I21" s="126"/>
    </row>
    <row r="22" spans="1:10" s="2" customFormat="1" ht="16" thickBot="1">
      <c r="A22" s="233" t="s">
        <v>121</v>
      </c>
      <c r="B22" s="120"/>
      <c r="C22" s="126"/>
      <c r="D22" s="120"/>
      <c r="E22" s="126"/>
      <c r="F22" s="120"/>
      <c r="G22" s="126"/>
      <c r="H22" s="120"/>
      <c r="I22" s="126"/>
    </row>
    <row r="23" spans="1:10" s="2" customFormat="1" ht="30" customHeight="1">
      <c r="A23" s="191" t="s">
        <v>132</v>
      </c>
      <c r="B23" s="364" t="s">
        <v>35</v>
      </c>
      <c r="C23" s="366"/>
      <c r="D23" s="364" t="s">
        <v>36</v>
      </c>
      <c r="E23" s="366"/>
      <c r="F23" s="364" t="s">
        <v>37</v>
      </c>
      <c r="G23" s="366"/>
      <c r="H23" s="364" t="s">
        <v>38</v>
      </c>
      <c r="I23" s="365"/>
    </row>
    <row r="24" spans="1:10" s="2" customFormat="1" ht="15.5">
      <c r="A24" s="251" t="s">
        <v>47</v>
      </c>
      <c r="B24" s="239" t="s">
        <v>40</v>
      </c>
      <c r="C24" s="239" t="s">
        <v>61</v>
      </c>
      <c r="D24" s="239" t="s">
        <v>40</v>
      </c>
      <c r="E24" s="239" t="s">
        <v>61</v>
      </c>
      <c r="F24" s="239" t="s">
        <v>40</v>
      </c>
      <c r="G24" s="239" t="s">
        <v>61</v>
      </c>
      <c r="H24" s="239" t="s">
        <v>40</v>
      </c>
      <c r="I24" s="236" t="s">
        <v>61</v>
      </c>
    </row>
    <row r="25" spans="1:10" s="2" customFormat="1" ht="15.5">
      <c r="A25" s="194" t="s">
        <v>41</v>
      </c>
      <c r="B25" s="138"/>
      <c r="C25" s="223"/>
      <c r="D25" s="138"/>
      <c r="E25" s="223"/>
      <c r="F25" s="138"/>
      <c r="G25" s="223"/>
      <c r="H25" s="138"/>
      <c r="I25" s="143"/>
    </row>
    <row r="26" spans="1:10" s="2" customFormat="1" ht="15.5">
      <c r="A26" s="131" t="s">
        <v>42</v>
      </c>
      <c r="B26" s="136"/>
      <c r="C26" s="137"/>
      <c r="D26" s="136"/>
      <c r="E26" s="137"/>
      <c r="F26" s="136"/>
      <c r="G26" s="137"/>
      <c r="H26" s="136"/>
      <c r="I26" s="134"/>
    </row>
    <row r="27" spans="1:10" s="2" customFormat="1" ht="15.5">
      <c r="A27" s="194" t="s">
        <v>43</v>
      </c>
      <c r="B27" s="213"/>
      <c r="C27" s="224"/>
      <c r="D27" s="213"/>
      <c r="E27" s="224"/>
      <c r="F27" s="213"/>
      <c r="G27" s="224"/>
      <c r="H27" s="213"/>
      <c r="I27" s="207"/>
    </row>
    <row r="28" spans="1:10" s="2" customFormat="1" ht="15.5">
      <c r="A28" s="131" t="s">
        <v>44</v>
      </c>
      <c r="B28" s="136"/>
      <c r="C28" s="137"/>
      <c r="D28" s="136"/>
      <c r="E28" s="137"/>
      <c r="F28" s="136"/>
      <c r="G28" s="137"/>
      <c r="H28" s="136"/>
      <c r="I28" s="134"/>
    </row>
    <row r="29" spans="1:10" s="8" customFormat="1" ht="15.5">
      <c r="A29" s="195" t="s">
        <v>45</v>
      </c>
      <c r="B29" s="214"/>
      <c r="C29" s="252"/>
      <c r="D29" s="214"/>
      <c r="E29" s="252"/>
      <c r="F29" s="214"/>
      <c r="G29" s="252"/>
      <c r="H29" s="214"/>
      <c r="I29" s="208"/>
    </row>
    <row r="30" spans="1:10" s="2" customFormat="1" ht="15.5">
      <c r="A30" s="193" t="s">
        <v>48</v>
      </c>
      <c r="B30" s="227"/>
      <c r="C30" s="196"/>
      <c r="D30" s="197"/>
      <c r="E30" s="196"/>
      <c r="F30" s="197"/>
      <c r="G30" s="196"/>
      <c r="H30" s="138"/>
      <c r="I30" s="143"/>
    </row>
    <row r="31" spans="1:10" s="8" customFormat="1" ht="15.5">
      <c r="A31" s="195" t="s">
        <v>63</v>
      </c>
      <c r="B31" s="228"/>
      <c r="C31" s="200"/>
      <c r="D31" s="201"/>
      <c r="E31" s="200"/>
      <c r="F31" s="201"/>
      <c r="G31" s="200"/>
      <c r="H31" s="214"/>
      <c r="I31" s="208"/>
    </row>
    <row r="32" spans="1:10" s="2" customFormat="1" ht="15.5">
      <c r="A32" s="205" t="s">
        <v>49</v>
      </c>
      <c r="B32" s="227"/>
      <c r="C32" s="196"/>
      <c r="D32" s="197"/>
      <c r="E32" s="196"/>
      <c r="F32" s="197"/>
      <c r="G32" s="196"/>
      <c r="H32" s="138"/>
      <c r="I32" s="143"/>
    </row>
    <row r="33" spans="1:9" s="2" customFormat="1" ht="15.5">
      <c r="A33" s="102" t="s">
        <v>73</v>
      </c>
      <c r="B33" s="229"/>
      <c r="H33" s="249"/>
      <c r="I33" s="209"/>
    </row>
    <row r="34" spans="1:9" s="2" customFormat="1" ht="15.5">
      <c r="A34" s="102" t="s">
        <v>50</v>
      </c>
      <c r="B34" s="229"/>
      <c r="H34" s="249"/>
      <c r="I34" s="209"/>
    </row>
    <row r="35" spans="1:9" s="2" customFormat="1" ht="15.5">
      <c r="A35" s="102" t="s">
        <v>51</v>
      </c>
      <c r="B35" s="229"/>
      <c r="H35" s="249"/>
      <c r="I35" s="209"/>
    </row>
    <row r="36" spans="1:9" s="2" customFormat="1" ht="15.5">
      <c r="A36" s="102" t="s">
        <v>52</v>
      </c>
      <c r="B36" s="229"/>
      <c r="H36" s="249"/>
      <c r="I36" s="209"/>
    </row>
    <row r="37" spans="1:9" s="2" customFormat="1" ht="15.5">
      <c r="A37" s="102" t="s">
        <v>53</v>
      </c>
      <c r="B37" s="229"/>
      <c r="H37" s="249"/>
      <c r="I37" s="209"/>
    </row>
    <row r="38" spans="1:9" s="2" customFormat="1" ht="15.5">
      <c r="A38" s="102" t="s">
        <v>54</v>
      </c>
      <c r="B38" s="229"/>
      <c r="H38" s="249"/>
      <c r="I38" s="209"/>
    </row>
    <row r="39" spans="1:9" s="2" customFormat="1" ht="15.5">
      <c r="A39" s="102" t="s">
        <v>55</v>
      </c>
      <c r="B39" s="229"/>
      <c r="H39" s="249"/>
      <c r="I39" s="209"/>
    </row>
    <row r="40" spans="1:9" s="2" customFormat="1" ht="15.5">
      <c r="A40" s="102" t="s">
        <v>34</v>
      </c>
      <c r="B40" s="229"/>
      <c r="H40" s="249"/>
      <c r="I40" s="209"/>
    </row>
    <row r="41" spans="1:9" s="2" customFormat="1" ht="15.5">
      <c r="A41" s="198" t="s">
        <v>57</v>
      </c>
      <c r="B41" s="230"/>
      <c r="C41" s="199"/>
      <c r="D41" s="199"/>
      <c r="E41" s="199"/>
      <c r="F41" s="199"/>
      <c r="G41" s="199"/>
      <c r="H41" s="253"/>
      <c r="I41" s="208"/>
    </row>
    <row r="42" spans="1:9" s="2" customFormat="1" ht="15.5">
      <c r="A42" s="254" t="s">
        <v>58</v>
      </c>
      <c r="B42" s="230"/>
      <c r="C42" s="199"/>
      <c r="D42" s="199"/>
      <c r="E42" s="199"/>
      <c r="F42" s="199"/>
      <c r="G42" s="199"/>
      <c r="H42" s="255"/>
      <c r="I42" s="256"/>
    </row>
    <row r="43" spans="1:9" s="2" customFormat="1" ht="15.5">
      <c r="A43" s="195" t="s">
        <v>59</v>
      </c>
      <c r="B43" s="228"/>
      <c r="C43" s="200"/>
      <c r="D43" s="201"/>
      <c r="E43" s="200"/>
      <c r="F43" s="201"/>
      <c r="G43" s="200"/>
      <c r="H43" s="214"/>
      <c r="I43" s="208"/>
    </row>
    <row r="44" spans="1:9" s="2" customFormat="1" ht="15.5">
      <c r="A44" s="202" t="s">
        <v>60</v>
      </c>
      <c r="B44" s="230"/>
      <c r="C44" s="199"/>
      <c r="D44" s="199"/>
      <c r="E44" s="199"/>
      <c r="F44" s="199"/>
      <c r="G44" s="199"/>
      <c r="H44" s="257"/>
      <c r="I44" s="210"/>
    </row>
    <row r="45" spans="1:9" s="2" customFormat="1" ht="16" thickBot="1">
      <c r="A45" s="203" t="s">
        <v>62</v>
      </c>
      <c r="B45" s="232"/>
      <c r="C45" s="204"/>
      <c r="D45" s="204"/>
      <c r="E45" s="204"/>
      <c r="F45" s="204"/>
      <c r="G45" s="204"/>
      <c r="H45" s="246"/>
      <c r="I45" s="211"/>
    </row>
    <row r="46" spans="1:9" s="2" customFormat="1" ht="15.5"/>
    <row r="47" spans="1:9" s="2" customFormat="1" ht="15.5"/>
    <row r="48" spans="1:9" s="2" customFormat="1" ht="15.5"/>
    <row r="49" spans="1:9" s="2" customFormat="1" ht="15.5"/>
    <row r="50" spans="1:9" s="2" customFormat="1" ht="15.5">
      <c r="A50" s="233"/>
      <c r="B50" s="120"/>
      <c r="C50" s="120"/>
      <c r="D50" s="120"/>
      <c r="E50" s="120"/>
      <c r="F50" s="120"/>
      <c r="G50" s="120"/>
    </row>
    <row r="51" spans="1:9" s="2" customFormat="1" ht="15.5">
      <c r="A51" s="127"/>
      <c r="B51" s="128"/>
      <c r="C51" s="128"/>
      <c r="D51" s="128"/>
      <c r="E51" s="128"/>
      <c r="F51" s="128"/>
      <c r="G51" s="128"/>
      <c r="H51" s="128"/>
      <c r="I51" s="128"/>
    </row>
    <row r="52" spans="1:9" s="2" customFormat="1" ht="15.5">
      <c r="H52" s="120"/>
      <c r="I52" s="126"/>
    </row>
    <row r="53" spans="1:9" s="2" customFormat="1" ht="15.5">
      <c r="H53" s="120"/>
      <c r="I53" s="126"/>
    </row>
    <row r="54" spans="1:9" s="2" customFormat="1" ht="15.5">
      <c r="C54" s="129"/>
      <c r="D54" s="130"/>
      <c r="E54" s="130"/>
      <c r="F54" s="130"/>
      <c r="G54" s="130"/>
      <c r="H54" s="120"/>
      <c r="I54" s="126"/>
    </row>
    <row r="55" spans="1:9" s="2" customFormat="1" ht="15.5">
      <c r="C55" s="129"/>
      <c r="D55" s="130"/>
      <c r="E55" s="129"/>
      <c r="F55" s="130"/>
      <c r="G55" s="129"/>
      <c r="H55" s="120"/>
      <c r="I55" s="126"/>
    </row>
    <row r="56" spans="1:9" s="2" customFormat="1" ht="15.5"/>
    <row r="57" spans="1:9" s="2" customFormat="1" ht="15.5"/>
    <row r="58" spans="1:9" s="2" customFormat="1" ht="15.5"/>
  </sheetData>
  <mergeCells count="12">
    <mergeCell ref="H6:I6"/>
    <mergeCell ref="H14:I14"/>
    <mergeCell ref="H23:I23"/>
    <mergeCell ref="B23:C23"/>
    <mergeCell ref="D23:E23"/>
    <mergeCell ref="F23:G23"/>
    <mergeCell ref="B6:C6"/>
    <mergeCell ref="D6:E6"/>
    <mergeCell ref="F6:G6"/>
    <mergeCell ref="B14:C14"/>
    <mergeCell ref="D14:E14"/>
    <mergeCell ref="F14:G14"/>
  </mergeCells>
  <phoneticPr fontId="9" type="noConversion"/>
  <pageMargins left="0.75" right="0.75" top="1" bottom="1" header="0.5" footer="0.5"/>
  <pageSetup paperSize="0" orientation="portrait" horizontalDpi="4294967292" verticalDpi="4294967292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3"/>
  <sheetViews>
    <sheetView showGridLines="0" topLeftCell="G1" zoomScale="59" zoomScaleNormal="59" zoomScalePageLayoutView="150" workbookViewId="0">
      <selection activeCell="G30" sqref="G30"/>
    </sheetView>
  </sheetViews>
  <sheetFormatPr defaultColWidth="10.81640625" defaultRowHeight="13"/>
  <cols>
    <col min="1" max="1" width="31.81640625" style="258" customWidth="1"/>
    <col min="2" max="2" width="17.36328125" style="258" customWidth="1"/>
    <col min="3" max="6" width="10.81640625" style="258"/>
    <col min="7" max="7" width="46.36328125" style="258" bestFit="1" customWidth="1"/>
    <col min="8" max="16384" width="10.81640625" style="258"/>
  </cols>
  <sheetData>
    <row r="1" spans="1:15" ht="23.5">
      <c r="A1" s="1" t="s">
        <v>88</v>
      </c>
      <c r="G1" s="1" t="s">
        <v>88</v>
      </c>
    </row>
    <row r="2" spans="1:15" s="5" customFormat="1" ht="17.5">
      <c r="A2" s="3"/>
      <c r="B2" s="4"/>
      <c r="C2" s="4"/>
      <c r="D2" s="4"/>
      <c r="E2" s="4"/>
    </row>
    <row r="3" spans="1:15" ht="18.5">
      <c r="A3" s="12" t="s">
        <v>64</v>
      </c>
      <c r="G3" s="233" t="s">
        <v>98</v>
      </c>
    </row>
    <row r="4" spans="1:15" s="260" customFormat="1" ht="16" thickBot="1">
      <c r="A4" s="259" t="s">
        <v>109</v>
      </c>
      <c r="B4" s="368" t="s">
        <v>107</v>
      </c>
      <c r="C4" s="368"/>
      <c r="D4" s="368" t="s">
        <v>108</v>
      </c>
      <c r="E4" s="368"/>
      <c r="G4" s="233" t="s">
        <v>118</v>
      </c>
      <c r="H4" s="120"/>
      <c r="I4" s="120"/>
      <c r="J4" s="120"/>
      <c r="K4" s="120"/>
      <c r="L4" s="120"/>
      <c r="M4" s="120"/>
      <c r="N4" s="2"/>
      <c r="O4" s="2"/>
    </row>
    <row r="5" spans="1:15" s="261" customFormat="1" ht="30" customHeight="1">
      <c r="A5" s="334" t="s">
        <v>132</v>
      </c>
      <c r="B5" s="369" t="s">
        <v>36</v>
      </c>
      <c r="C5" s="370"/>
      <c r="D5" s="369" t="s">
        <v>37</v>
      </c>
      <c r="E5" s="371"/>
      <c r="G5" s="334" t="s">
        <v>132</v>
      </c>
      <c r="H5" s="364" t="s">
        <v>35</v>
      </c>
      <c r="I5" s="366"/>
      <c r="J5" s="364" t="s">
        <v>36</v>
      </c>
      <c r="K5" s="366"/>
      <c r="L5" s="364" t="s">
        <v>37</v>
      </c>
      <c r="M5" s="366"/>
      <c r="N5" s="364" t="s">
        <v>38</v>
      </c>
      <c r="O5" s="365"/>
    </row>
    <row r="6" spans="1:15" s="260" customFormat="1" ht="15.5">
      <c r="A6" s="265" t="s">
        <v>39</v>
      </c>
      <c r="B6" s="212" t="s">
        <v>40</v>
      </c>
      <c r="C6" s="212" t="s">
        <v>61</v>
      </c>
      <c r="D6" s="212" t="s">
        <v>40</v>
      </c>
      <c r="E6" s="206" t="s">
        <v>61</v>
      </c>
      <c r="G6" s="265" t="s">
        <v>39</v>
      </c>
      <c r="H6" s="212" t="s">
        <v>40</v>
      </c>
      <c r="I6" s="212" t="s">
        <v>61</v>
      </c>
      <c r="J6" s="212" t="s">
        <v>40</v>
      </c>
      <c r="K6" s="212" t="s">
        <v>61</v>
      </c>
      <c r="L6" s="212" t="s">
        <v>40</v>
      </c>
      <c r="M6" s="212" t="s">
        <v>61</v>
      </c>
      <c r="N6" s="212" t="s">
        <v>40</v>
      </c>
      <c r="O6" s="206" t="s">
        <v>61</v>
      </c>
    </row>
    <row r="7" spans="1:15" s="260" customFormat="1" ht="15.5">
      <c r="A7" s="193" t="s">
        <v>41</v>
      </c>
      <c r="B7" s="215">
        <f>+'Løsningsskitse opg 5.1.4'!D8*'Bilag 2 - Budgetforudsætninger'!B19</f>
        <v>0</v>
      </c>
      <c r="C7" s="223" t="e">
        <f>B7/B7</f>
        <v>#DIV/0!</v>
      </c>
      <c r="D7" s="215">
        <f>+'Løsningsskitse opg 5.1.4'!F8*'Bilag 2 - Budgetforudsætninger'!B23</f>
        <v>0</v>
      </c>
      <c r="E7" s="143" t="e">
        <f>D7/D7</f>
        <v>#DIV/0!</v>
      </c>
      <c r="G7" s="193" t="s">
        <v>41</v>
      </c>
      <c r="H7" s="138"/>
      <c r="I7" s="223"/>
      <c r="J7" s="138"/>
      <c r="K7" s="223"/>
      <c r="L7" s="138"/>
      <c r="M7" s="223"/>
      <c r="N7" s="138"/>
      <c r="O7" s="143"/>
    </row>
    <row r="8" spans="1:15" s="260" customFormat="1" ht="15.5">
      <c r="A8" s="131" t="s">
        <v>42</v>
      </c>
      <c r="B8" s="267">
        <f>+'Løsningsskitse opg 5.1.4'!D9*'Bilag 2 - Budgetforudsætninger'!B19</f>
        <v>0</v>
      </c>
      <c r="C8" s="137" t="e">
        <f>B8/B7</f>
        <v>#DIV/0!</v>
      </c>
      <c r="D8" s="267">
        <f>+'Løsningsskitse opg 5.1.4'!F9*'Bilag 2 - Budgetforudsætninger'!B23</f>
        <v>0</v>
      </c>
      <c r="E8" s="134" t="e">
        <f>D8/D7</f>
        <v>#DIV/0!</v>
      </c>
      <c r="G8" s="131" t="s">
        <v>42</v>
      </c>
      <c r="H8" s="136"/>
      <c r="I8" s="137"/>
      <c r="J8" s="136"/>
      <c r="K8" s="137"/>
      <c r="L8" s="136"/>
      <c r="M8" s="137"/>
      <c r="N8" s="136"/>
      <c r="O8" s="134"/>
    </row>
    <row r="9" spans="1:15" s="260" customFormat="1" ht="15.5">
      <c r="A9" s="194" t="s">
        <v>43</v>
      </c>
      <c r="B9" s="268">
        <f>B7-B8</f>
        <v>0</v>
      </c>
      <c r="C9" s="224" t="e">
        <f>B9/B7</f>
        <v>#DIV/0!</v>
      </c>
      <c r="D9" s="268">
        <f>D7-D8</f>
        <v>0</v>
      </c>
      <c r="E9" s="207" t="e">
        <f>D9/D7</f>
        <v>#DIV/0!</v>
      </c>
      <c r="G9" s="194" t="s">
        <v>43</v>
      </c>
      <c r="H9" s="213"/>
      <c r="I9" s="224"/>
      <c r="J9" s="213"/>
      <c r="K9" s="224"/>
      <c r="L9" s="213"/>
      <c r="M9" s="224"/>
      <c r="N9" s="213"/>
      <c r="O9" s="207"/>
    </row>
    <row r="10" spans="1:15" s="260" customFormat="1" ht="15.5">
      <c r="A10" s="131" t="s">
        <v>44</v>
      </c>
      <c r="B10" s="267">
        <f>+'Løsningsskitse opg 5.1.4'!D11*'Bilag 2 - Budgetforudsætninger'!B19</f>
        <v>0</v>
      </c>
      <c r="C10" s="137" t="e">
        <f>+B10/B9</f>
        <v>#DIV/0!</v>
      </c>
      <c r="D10" s="267">
        <f>+'Løsningsskitse opg 5.1.4'!F11*'Bilag 2 - Budgetforudsætninger'!B23</f>
        <v>0</v>
      </c>
      <c r="E10" s="134" t="e">
        <f>+D10/D9</f>
        <v>#DIV/0!</v>
      </c>
      <c r="G10" s="131" t="s">
        <v>44</v>
      </c>
      <c r="H10" s="136"/>
      <c r="I10" s="137"/>
      <c r="J10" s="136"/>
      <c r="K10" s="137"/>
      <c r="L10" s="136"/>
      <c r="M10" s="137"/>
      <c r="N10" s="136"/>
      <c r="O10" s="134"/>
    </row>
    <row r="11" spans="1:15" s="260" customFormat="1" ht="16" thickBot="1">
      <c r="A11" s="203" t="s">
        <v>45</v>
      </c>
      <c r="B11" s="222">
        <f>B9-B10</f>
        <v>0</v>
      </c>
      <c r="C11" s="247" t="e">
        <f>B11/B9</f>
        <v>#DIV/0!</v>
      </c>
      <c r="D11" s="222">
        <f>D9-D10</f>
        <v>0</v>
      </c>
      <c r="E11" s="211" t="e">
        <f>D11/D9</f>
        <v>#DIV/0!</v>
      </c>
      <c r="G11" s="203" t="s">
        <v>45</v>
      </c>
      <c r="H11" s="246"/>
      <c r="I11" s="247"/>
      <c r="J11" s="246"/>
      <c r="K11" s="247"/>
      <c r="L11" s="246"/>
      <c r="M11" s="247"/>
      <c r="N11" s="246"/>
      <c r="O11" s="211"/>
    </row>
    <row r="12" spans="1:15" s="260" customFormat="1" ht="16" thickBot="1">
      <c r="A12" s="263"/>
      <c r="B12" s="263"/>
      <c r="C12" s="264"/>
      <c r="D12" s="263"/>
      <c r="E12" s="264"/>
      <c r="G12" s="263"/>
      <c r="H12" s="262"/>
      <c r="I12" s="264"/>
      <c r="J12" s="262"/>
      <c r="K12" s="264"/>
      <c r="L12" s="262"/>
      <c r="M12" s="264"/>
      <c r="N12" s="262"/>
      <c r="O12" s="264"/>
    </row>
    <row r="13" spans="1:15" s="261" customFormat="1" ht="30" customHeight="1">
      <c r="A13" s="191" t="s">
        <v>132</v>
      </c>
      <c r="B13" s="364" t="s">
        <v>36</v>
      </c>
      <c r="C13" s="366"/>
      <c r="D13" s="364" t="s">
        <v>37</v>
      </c>
      <c r="E13" s="365"/>
      <c r="G13" s="191" t="s">
        <v>132</v>
      </c>
      <c r="H13" s="364" t="s">
        <v>35</v>
      </c>
      <c r="I13" s="366"/>
      <c r="J13" s="364" t="s">
        <v>36</v>
      </c>
      <c r="K13" s="366"/>
      <c r="L13" s="364" t="s">
        <v>0</v>
      </c>
      <c r="M13" s="366"/>
      <c r="N13" s="364" t="s">
        <v>38</v>
      </c>
      <c r="O13" s="365"/>
    </row>
    <row r="14" spans="1:15" s="260" customFormat="1" ht="15.5">
      <c r="A14" s="269" t="s">
        <v>46</v>
      </c>
      <c r="B14" s="270" t="s">
        <v>40</v>
      </c>
      <c r="C14" s="270" t="s">
        <v>61</v>
      </c>
      <c r="D14" s="270" t="s">
        <v>40</v>
      </c>
      <c r="E14" s="206" t="s">
        <v>61</v>
      </c>
      <c r="G14" s="192" t="s">
        <v>46</v>
      </c>
      <c r="H14" s="212" t="s">
        <v>40</v>
      </c>
      <c r="I14" s="212" t="s">
        <v>61</v>
      </c>
      <c r="J14" s="212" t="s">
        <v>40</v>
      </c>
      <c r="K14" s="212" t="s">
        <v>61</v>
      </c>
      <c r="L14" s="212" t="s">
        <v>40</v>
      </c>
      <c r="M14" s="212" t="s">
        <v>61</v>
      </c>
      <c r="N14" s="212" t="s">
        <v>40</v>
      </c>
      <c r="O14" s="206" t="s">
        <v>61</v>
      </c>
    </row>
    <row r="15" spans="1:15" s="260" customFormat="1" ht="15.5">
      <c r="A15" s="193" t="s">
        <v>41</v>
      </c>
      <c r="B15" s="227">
        <f>+'Løsningsskitse opg 5.1.4'!D16*'Bilag 2 - Budgetforudsætninger'!B19</f>
        <v>0</v>
      </c>
      <c r="C15" s="141" t="e">
        <f>B15/B15</f>
        <v>#DIV/0!</v>
      </c>
      <c r="D15" s="227">
        <f>+'Løsningsskitse opg 5.1.4'!F16*'Bilag 2 - Budgetforudsætninger'!B23</f>
        <v>0</v>
      </c>
      <c r="E15" s="143" t="e">
        <f>D15/D15</f>
        <v>#DIV/0!</v>
      </c>
      <c r="G15" s="193" t="s">
        <v>41</v>
      </c>
      <c r="H15" s="138"/>
      <c r="I15" s="223"/>
      <c r="J15" s="138"/>
      <c r="K15" s="223"/>
      <c r="L15" s="138"/>
      <c r="M15" s="223"/>
      <c r="N15" s="138"/>
      <c r="O15" s="143"/>
    </row>
    <row r="16" spans="1:15" s="260" customFormat="1" ht="15.5">
      <c r="A16" s="131" t="s">
        <v>42</v>
      </c>
      <c r="B16" s="144">
        <f>+'Løsningsskitse opg 5.1.4'!D17*'Bilag 2 - Budgetforudsætninger'!B19</f>
        <v>0</v>
      </c>
      <c r="C16" s="139" t="e">
        <f>B16/B15</f>
        <v>#DIV/0!</v>
      </c>
      <c r="D16" s="144">
        <f>+'Løsningsskitse opg 5.1.4'!F17*'Bilag 2 - Budgetforudsætninger'!B23</f>
        <v>0</v>
      </c>
      <c r="E16" s="134" t="e">
        <f>D16/D15</f>
        <v>#DIV/0!</v>
      </c>
      <c r="G16" s="131" t="s">
        <v>42</v>
      </c>
      <c r="H16" s="136"/>
      <c r="I16" s="137"/>
      <c r="J16" s="136"/>
      <c r="K16" s="137"/>
      <c r="L16" s="136"/>
      <c r="M16" s="137"/>
      <c r="N16" s="136"/>
      <c r="O16" s="134"/>
    </row>
    <row r="17" spans="1:15" s="260" customFormat="1" ht="15.5">
      <c r="A17" s="194" t="s">
        <v>43</v>
      </c>
      <c r="B17" s="271">
        <f>B15-B16</f>
        <v>0</v>
      </c>
      <c r="C17" s="273" t="e">
        <f>B17/B15</f>
        <v>#DIV/0!</v>
      </c>
      <c r="D17" s="271">
        <f>D15-D16</f>
        <v>0</v>
      </c>
      <c r="E17" s="207" t="e">
        <f>D17/D15</f>
        <v>#DIV/0!</v>
      </c>
      <c r="G17" s="194" t="s">
        <v>43</v>
      </c>
      <c r="H17" s="213"/>
      <c r="I17" s="224"/>
      <c r="J17" s="213"/>
      <c r="K17" s="224"/>
      <c r="L17" s="213"/>
      <c r="M17" s="224"/>
      <c r="N17" s="213"/>
      <c r="O17" s="207"/>
    </row>
    <row r="18" spans="1:15" s="260" customFormat="1" ht="15.5">
      <c r="A18" s="131" t="s">
        <v>44</v>
      </c>
      <c r="B18" s="144">
        <f>+'Løsningsskitse opg 5.1.4'!D19*0.1</f>
        <v>0</v>
      </c>
      <c r="C18" s="139" t="e">
        <f>+B18/B17</f>
        <v>#DIV/0!</v>
      </c>
      <c r="D18" s="144">
        <f>+'Løsningsskitse opg 5.1.4'!F19*'Bilag 2 - Budgetforudsætninger'!B23</f>
        <v>0</v>
      </c>
      <c r="E18" s="134" t="e">
        <f>+D18/D17</f>
        <v>#DIV/0!</v>
      </c>
      <c r="G18" s="131" t="s">
        <v>44</v>
      </c>
      <c r="H18" s="136"/>
      <c r="I18" s="137"/>
      <c r="J18" s="136"/>
      <c r="K18" s="137"/>
      <c r="L18" s="136"/>
      <c r="M18" s="137"/>
      <c r="N18" s="136"/>
      <c r="O18" s="134"/>
    </row>
    <row r="19" spans="1:15" s="260" customFormat="1" ht="16" thickBot="1">
      <c r="A19" s="203" t="s">
        <v>45</v>
      </c>
      <c r="B19" s="272">
        <f>B17-B18</f>
        <v>0</v>
      </c>
      <c r="C19" s="274" t="e">
        <f>B19/B17</f>
        <v>#DIV/0!</v>
      </c>
      <c r="D19" s="272">
        <f>D17-D18</f>
        <v>0</v>
      </c>
      <c r="E19" s="211" t="e">
        <f>D19/D17</f>
        <v>#DIV/0!</v>
      </c>
      <c r="G19" s="203" t="s">
        <v>45</v>
      </c>
      <c r="H19" s="246"/>
      <c r="I19" s="247"/>
      <c r="J19" s="246"/>
      <c r="K19" s="247"/>
      <c r="L19" s="246"/>
      <c r="M19" s="247"/>
      <c r="N19" s="246"/>
      <c r="O19" s="211"/>
    </row>
    <row r="20" spans="1:15" s="260" customFormat="1" ht="15.5">
      <c r="A20" s="263"/>
      <c r="B20" s="263"/>
      <c r="C20" s="264"/>
      <c r="D20" s="263"/>
      <c r="E20" s="264"/>
      <c r="G20" s="263"/>
      <c r="H20" s="262"/>
      <c r="I20" s="264"/>
      <c r="J20" s="262"/>
      <c r="K20" s="264"/>
      <c r="L20" s="262"/>
      <c r="M20" s="264"/>
      <c r="N20" s="262"/>
      <c r="O20" s="264"/>
    </row>
    <row r="21" spans="1:15" s="260" customFormat="1" ht="16" thickBot="1">
      <c r="A21" s="233" t="s">
        <v>122</v>
      </c>
      <c r="B21" s="2"/>
      <c r="C21" s="2"/>
      <c r="D21" s="2"/>
      <c r="E21" s="2"/>
      <c r="G21" s="233" t="s">
        <v>121</v>
      </c>
      <c r="H21" s="120"/>
      <c r="I21" s="126"/>
      <c r="J21" s="120"/>
      <c r="K21" s="126"/>
      <c r="L21" s="120"/>
      <c r="M21" s="126"/>
      <c r="N21" s="120"/>
      <c r="O21" s="126"/>
    </row>
    <row r="22" spans="1:15" s="261" customFormat="1" ht="30" customHeight="1">
      <c r="A22" s="191" t="s">
        <v>132</v>
      </c>
      <c r="B22" s="364" t="s">
        <v>36</v>
      </c>
      <c r="C22" s="366"/>
      <c r="D22" s="364" t="s">
        <v>37</v>
      </c>
      <c r="E22" s="365"/>
      <c r="G22" s="191" t="s">
        <v>132</v>
      </c>
      <c r="H22" s="364" t="s">
        <v>35</v>
      </c>
      <c r="I22" s="366"/>
      <c r="J22" s="364" t="s">
        <v>36</v>
      </c>
      <c r="K22" s="366"/>
      <c r="L22" s="364" t="s">
        <v>37</v>
      </c>
      <c r="M22" s="366"/>
      <c r="N22" s="364" t="s">
        <v>38</v>
      </c>
      <c r="O22" s="365"/>
    </row>
    <row r="23" spans="1:15" s="260" customFormat="1" ht="15.5">
      <c r="A23" s="269" t="s">
        <v>47</v>
      </c>
      <c r="B23" s="282" t="s">
        <v>40</v>
      </c>
      <c r="C23" s="212" t="s">
        <v>61</v>
      </c>
      <c r="D23" s="212" t="s">
        <v>40</v>
      </c>
      <c r="E23" s="206" t="s">
        <v>61</v>
      </c>
      <c r="G23" s="192" t="s">
        <v>47</v>
      </c>
      <c r="H23" s="270" t="s">
        <v>40</v>
      </c>
      <c r="I23" s="212" t="s">
        <v>61</v>
      </c>
      <c r="J23" s="212" t="s">
        <v>40</v>
      </c>
      <c r="K23" s="212" t="s">
        <v>61</v>
      </c>
      <c r="L23" s="212" t="s">
        <v>40</v>
      </c>
      <c r="M23" s="212" t="s">
        <v>61</v>
      </c>
      <c r="N23" s="212" t="s">
        <v>40</v>
      </c>
      <c r="O23" s="206" t="s">
        <v>61</v>
      </c>
    </row>
    <row r="24" spans="1:15" s="260" customFormat="1" ht="15.5">
      <c r="A24" s="194" t="s">
        <v>41</v>
      </c>
      <c r="B24" s="215">
        <f>+B7+B15</f>
        <v>0</v>
      </c>
      <c r="C24" s="223" t="e">
        <f>B24/B24</f>
        <v>#DIV/0!</v>
      </c>
      <c r="D24" s="215">
        <f>+D7+D15</f>
        <v>0</v>
      </c>
      <c r="E24" s="143" t="e">
        <f>D24/D24</f>
        <v>#DIV/0!</v>
      </c>
      <c r="G24" s="202" t="s">
        <v>41</v>
      </c>
      <c r="H24" s="287"/>
      <c r="I24" s="281"/>
      <c r="J24" s="257"/>
      <c r="K24" s="281"/>
      <c r="L24" s="257"/>
      <c r="M24" s="281"/>
      <c r="N24" s="257"/>
      <c r="O24" s="210"/>
    </row>
    <row r="25" spans="1:15" s="260" customFormat="1" ht="15.5">
      <c r="A25" s="275" t="s">
        <v>42</v>
      </c>
      <c r="B25" s="278">
        <f>+B8+B16</f>
        <v>0</v>
      </c>
      <c r="C25" s="280" t="e">
        <f>B25/B24</f>
        <v>#DIV/0!</v>
      </c>
      <c r="D25" s="278">
        <f>+D8+D16</f>
        <v>0</v>
      </c>
      <c r="E25" s="277" t="e">
        <f>D25/D24</f>
        <v>#DIV/0!</v>
      </c>
      <c r="G25" s="275" t="s">
        <v>42</v>
      </c>
      <c r="H25" s="288"/>
      <c r="I25" s="280"/>
      <c r="J25" s="285"/>
      <c r="K25" s="280"/>
      <c r="L25" s="285"/>
      <c r="M25" s="280"/>
      <c r="N25" s="285"/>
      <c r="O25" s="277"/>
    </row>
    <row r="26" spans="1:15" s="260" customFormat="1" ht="15.5">
      <c r="A26" s="195" t="s">
        <v>43</v>
      </c>
      <c r="B26" s="220">
        <f>+B9+B17</f>
        <v>0</v>
      </c>
      <c r="C26" s="252" t="e">
        <f>B26/B24</f>
        <v>#DIV/0!</v>
      </c>
      <c r="D26" s="220">
        <f>+D9+D17</f>
        <v>0</v>
      </c>
      <c r="E26" s="208" t="e">
        <f>D26/D24</f>
        <v>#DIV/0!</v>
      </c>
      <c r="G26" s="195" t="s">
        <v>43</v>
      </c>
      <c r="H26" s="289"/>
      <c r="I26" s="252"/>
      <c r="J26" s="214"/>
      <c r="K26" s="252"/>
      <c r="L26" s="214"/>
      <c r="M26" s="252"/>
      <c r="N26" s="214"/>
      <c r="O26" s="208"/>
    </row>
    <row r="27" spans="1:15" s="260" customFormat="1" ht="15.5">
      <c r="A27" s="275" t="s">
        <v>44</v>
      </c>
      <c r="B27" s="278">
        <f>+B10+B18</f>
        <v>0</v>
      </c>
      <c r="C27" s="280" t="e">
        <f>+B27/B26</f>
        <v>#DIV/0!</v>
      </c>
      <c r="D27" s="278">
        <f>+D10+D18</f>
        <v>0</v>
      </c>
      <c r="E27" s="277" t="e">
        <f>+D27/D26</f>
        <v>#DIV/0!</v>
      </c>
      <c r="G27" s="275" t="s">
        <v>44</v>
      </c>
      <c r="H27" s="288"/>
      <c r="I27" s="280"/>
      <c r="J27" s="285"/>
      <c r="K27" s="280"/>
      <c r="L27" s="285"/>
      <c r="M27" s="280"/>
      <c r="N27" s="285"/>
      <c r="O27" s="277"/>
    </row>
    <row r="28" spans="1:15" s="260" customFormat="1" ht="15.5">
      <c r="A28" s="195" t="s">
        <v>45</v>
      </c>
      <c r="B28" s="220">
        <f>+B11+B19</f>
        <v>0</v>
      </c>
      <c r="C28" s="252" t="e">
        <f>B28/B26</f>
        <v>#DIV/0!</v>
      </c>
      <c r="D28" s="220">
        <f>+D11+D19</f>
        <v>0</v>
      </c>
      <c r="E28" s="208" t="e">
        <f>D28/D26</f>
        <v>#DIV/0!</v>
      </c>
      <c r="G28" s="195" t="s">
        <v>45</v>
      </c>
      <c r="H28" s="289"/>
      <c r="I28" s="225"/>
      <c r="J28" s="226"/>
      <c r="K28" s="225"/>
      <c r="L28" s="226"/>
      <c r="M28" s="225"/>
      <c r="N28" s="214"/>
      <c r="O28" s="208"/>
    </row>
    <row r="29" spans="1:15" s="260" customFormat="1" ht="15.5">
      <c r="A29" s="202" t="s">
        <v>48</v>
      </c>
      <c r="B29" s="221">
        <v>100</v>
      </c>
      <c r="C29" s="281" t="e">
        <f>+B29/B26</f>
        <v>#DIV/0!</v>
      </c>
      <c r="D29" s="221">
        <v>500</v>
      </c>
      <c r="E29" s="210" t="e">
        <f>+D29/D26</f>
        <v>#DIV/0!</v>
      </c>
      <c r="G29" s="202" t="s">
        <v>48</v>
      </c>
      <c r="H29" s="228"/>
      <c r="I29" s="200"/>
      <c r="J29" s="201"/>
      <c r="K29" s="200"/>
      <c r="L29" s="201"/>
      <c r="M29" s="200"/>
      <c r="N29" s="257"/>
      <c r="O29" s="210"/>
    </row>
    <row r="30" spans="1:15" s="260" customFormat="1" ht="16" thickBot="1">
      <c r="A30" s="203" t="s">
        <v>63</v>
      </c>
      <c r="B30" s="279">
        <f>+B28-B29</f>
        <v>-100</v>
      </c>
      <c r="C30" s="247" t="e">
        <f>B30/B26</f>
        <v>#DIV/0!</v>
      </c>
      <c r="D30" s="279">
        <f>+D28-D29</f>
        <v>-500</v>
      </c>
      <c r="E30" s="211" t="e">
        <f>D30/D26</f>
        <v>#DIV/0!</v>
      </c>
      <c r="G30" s="294" t="s">
        <v>63</v>
      </c>
      <c r="H30" s="295"/>
      <c r="I30" s="296"/>
      <c r="J30" s="297"/>
      <c r="K30" s="296"/>
      <c r="L30" s="297"/>
      <c r="M30" s="296"/>
      <c r="N30" s="226"/>
      <c r="O30" s="298"/>
    </row>
    <row r="31" spans="1:15" s="260" customFormat="1" ht="15.5">
      <c r="G31" s="275" t="s">
        <v>49</v>
      </c>
      <c r="H31" s="293"/>
      <c r="I31" s="290"/>
      <c r="J31" s="276"/>
      <c r="K31" s="290"/>
      <c r="L31" s="276"/>
      <c r="M31" s="290"/>
      <c r="N31" s="288"/>
      <c r="O31" s="277"/>
    </row>
    <row r="32" spans="1:15" s="260" customFormat="1" ht="15.5">
      <c r="G32" s="190" t="s">
        <v>73</v>
      </c>
      <c r="H32" s="231"/>
      <c r="I32" s="8"/>
      <c r="J32" s="8"/>
      <c r="K32" s="8"/>
      <c r="L32" s="8"/>
      <c r="M32" s="8"/>
      <c r="N32" s="250"/>
      <c r="O32" s="248"/>
    </row>
    <row r="33" spans="7:15" s="260" customFormat="1" ht="15.5">
      <c r="G33" s="102" t="s">
        <v>50</v>
      </c>
      <c r="H33" s="229"/>
      <c r="I33" s="2"/>
      <c r="J33" s="2"/>
      <c r="K33" s="2"/>
      <c r="L33" s="2"/>
      <c r="M33" s="2"/>
      <c r="N33" s="249"/>
      <c r="O33" s="248"/>
    </row>
    <row r="34" spans="7:15" s="260" customFormat="1" ht="15.5">
      <c r="G34" s="102" t="s">
        <v>51</v>
      </c>
      <c r="H34" s="229"/>
      <c r="I34" s="2"/>
      <c r="J34" s="2"/>
      <c r="K34" s="2"/>
      <c r="L34" s="2"/>
      <c r="M34" s="2"/>
      <c r="N34" s="249"/>
      <c r="O34" s="248"/>
    </row>
    <row r="35" spans="7:15" s="260" customFormat="1" ht="15.5">
      <c r="G35" s="102" t="s">
        <v>52</v>
      </c>
      <c r="H35" s="229"/>
      <c r="I35" s="2"/>
      <c r="J35" s="2"/>
      <c r="K35" s="2"/>
      <c r="L35" s="2"/>
      <c r="M35" s="2"/>
      <c r="N35" s="249"/>
      <c r="O35" s="248"/>
    </row>
    <row r="36" spans="7:15" s="260" customFormat="1" ht="15.5">
      <c r="G36" s="102" t="s">
        <v>53</v>
      </c>
      <c r="H36" s="229"/>
      <c r="I36" s="2"/>
      <c r="J36" s="2"/>
      <c r="K36" s="2"/>
      <c r="L36" s="2"/>
      <c r="M36" s="2"/>
      <c r="N36" s="249"/>
      <c r="O36" s="248"/>
    </row>
    <row r="37" spans="7:15" s="260" customFormat="1" ht="15.5">
      <c r="G37" s="102" t="s">
        <v>54</v>
      </c>
      <c r="H37" s="229"/>
      <c r="I37" s="2"/>
      <c r="J37" s="2"/>
      <c r="K37" s="2"/>
      <c r="L37" s="2"/>
      <c r="M37" s="2"/>
      <c r="N37" s="249"/>
      <c r="O37" s="248"/>
    </row>
    <row r="38" spans="7:15" s="260" customFormat="1" ht="15.5">
      <c r="G38" s="190" t="s">
        <v>55</v>
      </c>
      <c r="H38" s="231"/>
      <c r="I38" s="8"/>
      <c r="J38" s="8"/>
      <c r="K38" s="8"/>
      <c r="L38" s="8"/>
      <c r="M38" s="8"/>
      <c r="N38" s="250"/>
      <c r="O38" s="248"/>
    </row>
    <row r="39" spans="7:15" s="260" customFormat="1" ht="15.5">
      <c r="G39" s="190" t="s">
        <v>34</v>
      </c>
      <c r="H39" s="229"/>
      <c r="I39" s="2"/>
      <c r="J39" s="2"/>
      <c r="K39" s="2"/>
      <c r="L39" s="2"/>
      <c r="M39" s="2"/>
      <c r="N39" s="250"/>
      <c r="O39" s="248"/>
    </row>
    <row r="40" spans="7:15" s="260" customFormat="1" ht="15.5">
      <c r="G40" s="198" t="s">
        <v>57</v>
      </c>
      <c r="H40" s="230"/>
      <c r="I40" s="199"/>
      <c r="J40" s="199"/>
      <c r="K40" s="199"/>
      <c r="L40" s="199"/>
      <c r="M40" s="199"/>
      <c r="N40" s="253"/>
      <c r="O40" s="208"/>
    </row>
    <row r="41" spans="7:15" s="260" customFormat="1" ht="15.5">
      <c r="G41" s="190" t="s">
        <v>58</v>
      </c>
      <c r="H41" s="231"/>
      <c r="I41" s="8"/>
      <c r="J41" s="8"/>
      <c r="K41" s="8"/>
      <c r="L41" s="8"/>
      <c r="M41" s="8"/>
      <c r="N41" s="250"/>
      <c r="O41" s="248"/>
    </row>
    <row r="42" spans="7:15" s="260" customFormat="1" ht="15.5">
      <c r="G42" s="195" t="s">
        <v>59</v>
      </c>
      <c r="H42" s="228"/>
      <c r="I42" s="200"/>
      <c r="J42" s="201"/>
      <c r="K42" s="200"/>
      <c r="L42" s="201"/>
      <c r="M42" s="200"/>
      <c r="N42" s="214"/>
      <c r="O42" s="208"/>
    </row>
    <row r="43" spans="7:15" s="260" customFormat="1" ht="16" thickBot="1">
      <c r="G43" s="283" t="s">
        <v>60</v>
      </c>
      <c r="H43" s="232"/>
      <c r="I43" s="204"/>
      <c r="J43" s="204"/>
      <c r="K43" s="204"/>
      <c r="L43" s="204"/>
      <c r="M43" s="204"/>
      <c r="N43" s="286"/>
      <c r="O43" s="284"/>
    </row>
    <row r="44" spans="7:15" s="260" customFormat="1" ht="16" thickBot="1">
      <c r="G44" s="266" t="s">
        <v>62</v>
      </c>
      <c r="H44" s="291"/>
      <c r="I44" s="292"/>
      <c r="J44" s="292"/>
      <c r="K44" s="292"/>
      <c r="L44" s="292"/>
      <c r="M44" s="292"/>
      <c r="N44" s="245"/>
      <c r="O44" s="244"/>
    </row>
    <row r="45" spans="7:15" s="260" customFormat="1" ht="15.5">
      <c r="G45" s="2"/>
      <c r="H45" s="2"/>
      <c r="I45" s="2"/>
      <c r="J45" s="2"/>
      <c r="K45" s="2"/>
      <c r="L45" s="2"/>
      <c r="M45" s="2"/>
      <c r="N45" s="2"/>
      <c r="O45" s="2"/>
    </row>
    <row r="46" spans="7:15" s="260" customFormat="1" ht="15.5">
      <c r="G46" s="2"/>
      <c r="H46" s="2"/>
      <c r="I46" s="2"/>
      <c r="J46" s="2"/>
      <c r="K46" s="2"/>
      <c r="L46" s="2"/>
      <c r="M46" s="2"/>
      <c r="N46" s="2"/>
      <c r="O46" s="2"/>
    </row>
    <row r="47" spans="7:15" s="260" customFormat="1" ht="15.5">
      <c r="G47" s="2"/>
      <c r="H47" s="2"/>
      <c r="I47" s="2"/>
      <c r="J47" s="2"/>
      <c r="K47" s="2"/>
      <c r="L47" s="2"/>
      <c r="M47" s="2"/>
      <c r="N47" s="2"/>
      <c r="O47" s="2"/>
    </row>
    <row r="48" spans="7:15" s="260" customFormat="1" ht="15.5">
      <c r="G48" s="2"/>
      <c r="H48" s="2"/>
      <c r="I48" s="2"/>
      <c r="J48" s="2"/>
      <c r="K48" s="2"/>
      <c r="L48" s="2"/>
      <c r="M48" s="2"/>
      <c r="N48" s="2"/>
      <c r="O48" s="2"/>
    </row>
    <row r="49" spans="7:15" s="260" customFormat="1" ht="15.5">
      <c r="G49" s="233"/>
      <c r="H49" s="120"/>
      <c r="I49" s="120"/>
      <c r="J49" s="120"/>
      <c r="K49" s="120"/>
      <c r="L49" s="120"/>
      <c r="M49" s="120"/>
      <c r="N49" s="2"/>
      <c r="O49" s="2"/>
    </row>
    <row r="50" spans="7:15" s="260" customFormat="1" ht="15.5">
      <c r="G50" s="127"/>
      <c r="H50" s="128"/>
      <c r="I50" s="128"/>
      <c r="J50" s="128"/>
      <c r="K50" s="128"/>
      <c r="L50" s="128"/>
      <c r="M50" s="128"/>
      <c r="N50" s="128"/>
      <c r="O50" s="128"/>
    </row>
    <row r="51" spans="7:15" s="260" customFormat="1" ht="15.5">
      <c r="G51" s="2"/>
      <c r="H51" s="2"/>
      <c r="I51" s="2"/>
      <c r="J51" s="2"/>
      <c r="K51" s="2"/>
      <c r="L51" s="2"/>
      <c r="M51" s="2"/>
      <c r="N51" s="120"/>
      <c r="O51" s="126"/>
    </row>
    <row r="52" spans="7:15" s="260" customFormat="1" ht="15.5">
      <c r="G52" s="2"/>
      <c r="H52" s="2"/>
      <c r="I52" s="2"/>
      <c r="J52" s="2"/>
      <c r="K52" s="2"/>
      <c r="L52" s="2"/>
      <c r="M52" s="2"/>
      <c r="N52" s="120"/>
      <c r="O52" s="126"/>
    </row>
    <row r="53" spans="7:15" s="260" customFormat="1" ht="15.5">
      <c r="G53" s="2"/>
      <c r="H53" s="2"/>
      <c r="I53" s="129"/>
      <c r="J53" s="130"/>
      <c r="K53" s="130"/>
      <c r="L53" s="130"/>
      <c r="M53" s="130"/>
      <c r="N53" s="120"/>
      <c r="O53" s="126"/>
    </row>
    <row r="54" spans="7:15" s="260" customFormat="1" ht="15.5">
      <c r="G54" s="2"/>
      <c r="H54" s="2"/>
      <c r="I54" s="129"/>
      <c r="J54" s="130"/>
      <c r="K54" s="129"/>
      <c r="L54" s="130"/>
      <c r="M54" s="129"/>
      <c r="N54" s="120"/>
      <c r="O54" s="126"/>
    </row>
    <row r="55" spans="7:15" s="260" customFormat="1" ht="15.5">
      <c r="G55" s="2"/>
      <c r="H55" s="2"/>
      <c r="I55" s="2"/>
      <c r="J55" s="2"/>
      <c r="K55" s="2"/>
      <c r="L55" s="2"/>
      <c r="M55" s="2"/>
    </row>
    <row r="56" spans="7:15" s="260" customFormat="1" ht="15.5">
      <c r="G56" s="2"/>
      <c r="H56" s="2"/>
      <c r="I56" s="2"/>
      <c r="J56" s="2"/>
      <c r="K56" s="2"/>
      <c r="L56" s="2"/>
      <c r="M56" s="2"/>
    </row>
    <row r="57" spans="7:15" s="260" customFormat="1" ht="15.5">
      <c r="G57" s="2"/>
      <c r="H57" s="2"/>
      <c r="I57" s="2"/>
      <c r="J57" s="2"/>
      <c r="K57" s="2"/>
      <c r="L57" s="2"/>
      <c r="M57" s="2"/>
    </row>
    <row r="58" spans="7:15" s="260" customFormat="1" ht="15.5"/>
    <row r="59" spans="7:15" s="260" customFormat="1" ht="15.5"/>
    <row r="60" spans="7:15" s="260" customFormat="1" ht="15.5"/>
    <row r="61" spans="7:15" s="260" customFormat="1" ht="15.5"/>
    <row r="62" spans="7:15" s="260" customFormat="1" ht="15.5"/>
    <row r="63" spans="7:15" s="260" customFormat="1" ht="15.5"/>
    <row r="64" spans="7:15" s="260" customFormat="1" ht="15.5"/>
    <row r="65" s="260" customFormat="1" ht="15.5"/>
    <row r="66" s="260" customFormat="1" ht="15.5"/>
    <row r="67" s="260" customFormat="1" ht="15.5"/>
    <row r="68" s="260" customFormat="1" ht="15.5"/>
    <row r="69" s="260" customFormat="1" ht="15.5"/>
    <row r="70" s="260" customFormat="1" ht="15.5"/>
    <row r="71" s="260" customFormat="1" ht="15.5"/>
    <row r="72" s="260" customFormat="1" ht="15.5"/>
    <row r="73" s="260" customFormat="1" ht="15.5"/>
    <row r="74" s="260" customFormat="1" ht="15.5"/>
    <row r="75" s="260" customFormat="1" ht="15.5"/>
    <row r="76" s="260" customFormat="1" ht="15.5"/>
    <row r="77" s="260" customFormat="1" ht="15.5"/>
    <row r="78" s="260" customFormat="1" ht="15.5"/>
    <row r="79" s="260" customFormat="1" ht="15.5"/>
    <row r="80" s="260" customFormat="1" ht="15.5"/>
    <row r="81" s="260" customFormat="1" ht="15.5"/>
    <row r="82" s="260" customFormat="1" ht="15.5"/>
    <row r="83" s="260" customFormat="1" ht="15.5"/>
    <row r="84" s="260" customFormat="1" ht="15.5"/>
    <row r="85" s="260" customFormat="1" ht="15.5"/>
    <row r="86" s="260" customFormat="1" ht="15.5"/>
    <row r="87" s="260" customFormat="1" ht="15.5"/>
    <row r="88" s="260" customFormat="1" ht="15.5"/>
    <row r="89" s="260" customFormat="1" ht="15.5"/>
    <row r="90" s="260" customFormat="1" ht="15.5"/>
    <row r="91" s="260" customFormat="1" ht="15.5"/>
    <row r="92" s="260" customFormat="1" ht="15.5"/>
    <row r="93" s="260" customFormat="1" ht="15.5"/>
  </sheetData>
  <mergeCells count="20">
    <mergeCell ref="N22:O22"/>
    <mergeCell ref="B22:C22"/>
    <mergeCell ref="D22:E22"/>
    <mergeCell ref="L13:M13"/>
    <mergeCell ref="B5:C5"/>
    <mergeCell ref="D5:E5"/>
    <mergeCell ref="B13:C13"/>
    <mergeCell ref="D13:E13"/>
    <mergeCell ref="H22:I22"/>
    <mergeCell ref="J22:K22"/>
    <mergeCell ref="L22:M22"/>
    <mergeCell ref="J5:K5"/>
    <mergeCell ref="H5:I5"/>
    <mergeCell ref="L5:M5"/>
    <mergeCell ref="H13:I13"/>
    <mergeCell ref="J13:K13"/>
    <mergeCell ref="N5:O5"/>
    <mergeCell ref="N13:O13"/>
    <mergeCell ref="B4:C4"/>
    <mergeCell ref="D4:E4"/>
  </mergeCells>
  <phoneticPr fontId="9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6"/>
  <sheetViews>
    <sheetView showGridLines="0" zoomScale="57" zoomScaleNormal="57" zoomScalePageLayoutView="150" workbookViewId="0"/>
  </sheetViews>
  <sheetFormatPr defaultColWidth="10.81640625" defaultRowHeight="13"/>
  <cols>
    <col min="1" max="1" width="46.81640625" style="6" customWidth="1"/>
    <col min="2" max="10" width="10.81640625" style="6"/>
    <col min="11" max="11" width="35" style="6" customWidth="1"/>
    <col min="12" max="16384" width="10.81640625" style="6"/>
  </cols>
  <sheetData>
    <row r="1" spans="1:19" ht="23.5">
      <c r="A1" s="1" t="s">
        <v>88</v>
      </c>
    </row>
    <row r="2" spans="1:19" s="5" customFormat="1">
      <c r="B2" s="4"/>
      <c r="C2" s="4"/>
      <c r="D2" s="4"/>
      <c r="E2" s="4"/>
      <c r="F2" s="4"/>
      <c r="G2" s="4"/>
      <c r="H2" s="4"/>
      <c r="I2" s="4"/>
    </row>
    <row r="3" spans="1:19" ht="18.5">
      <c r="A3" s="12" t="s">
        <v>64</v>
      </c>
    </row>
    <row r="4" spans="1:19" s="2" customFormat="1" ht="15.5">
      <c r="A4" s="259" t="s">
        <v>106</v>
      </c>
      <c r="L4" s="120"/>
      <c r="M4" s="120"/>
      <c r="N4" s="120"/>
      <c r="O4" s="120"/>
      <c r="P4" s="120"/>
      <c r="Q4" s="120"/>
    </row>
    <row r="5" spans="1:19" s="2" customFormat="1" ht="16" thickBot="1">
      <c r="A5" s="304" t="s">
        <v>116</v>
      </c>
      <c r="B5" s="120"/>
      <c r="C5" s="120"/>
      <c r="D5" s="120"/>
      <c r="E5" s="120"/>
      <c r="F5" s="120"/>
      <c r="G5" s="120"/>
      <c r="K5" s="233" t="s">
        <v>100</v>
      </c>
      <c r="L5" s="120"/>
      <c r="M5" s="120"/>
      <c r="N5" s="120"/>
      <c r="O5" s="120"/>
      <c r="P5" s="120"/>
      <c r="Q5" s="120"/>
    </row>
    <row r="6" spans="1:19" s="2" customFormat="1" ht="31.5" thickBot="1">
      <c r="A6" s="36"/>
      <c r="B6" s="305" t="s">
        <v>35</v>
      </c>
      <c r="C6" s="40" t="s">
        <v>117</v>
      </c>
      <c r="D6" s="306" t="s">
        <v>37</v>
      </c>
      <c r="E6" s="276"/>
      <c r="F6" s="120"/>
      <c r="G6" s="120"/>
      <c r="K6" s="233" t="s">
        <v>118</v>
      </c>
      <c r="L6" s="120"/>
      <c r="M6" s="120"/>
      <c r="N6" s="120"/>
      <c r="O6" s="120"/>
      <c r="P6" s="120"/>
      <c r="Q6" s="120"/>
    </row>
    <row r="7" spans="1:19" s="2" customFormat="1" ht="31">
      <c r="A7" s="307" t="s">
        <v>21</v>
      </c>
      <c r="B7" s="312"/>
      <c r="C7" s="312"/>
      <c r="D7" s="309"/>
      <c r="E7" s="276"/>
      <c r="F7" s="120"/>
      <c r="G7" s="120"/>
      <c r="K7" s="191" t="s">
        <v>132</v>
      </c>
      <c r="L7" s="364" t="s">
        <v>35</v>
      </c>
      <c r="M7" s="366"/>
      <c r="N7" s="364" t="s">
        <v>36</v>
      </c>
      <c r="O7" s="366"/>
      <c r="P7" s="364" t="s">
        <v>37</v>
      </c>
      <c r="Q7" s="366"/>
      <c r="R7" s="364" t="s">
        <v>38</v>
      </c>
      <c r="S7" s="365"/>
    </row>
    <row r="8" spans="1:19" s="2" customFormat="1" ht="15.5">
      <c r="A8" s="80" t="s">
        <v>119</v>
      </c>
      <c r="B8" s="89"/>
      <c r="C8" s="89"/>
      <c r="D8" s="85"/>
      <c r="E8" s="276"/>
      <c r="F8" s="120"/>
      <c r="G8" s="120"/>
      <c r="K8" s="192" t="s">
        <v>39</v>
      </c>
      <c r="L8" s="212" t="s">
        <v>40</v>
      </c>
      <c r="M8" s="212" t="s">
        <v>61</v>
      </c>
      <c r="N8" s="212" t="s">
        <v>40</v>
      </c>
      <c r="O8" s="212" t="s">
        <v>61</v>
      </c>
      <c r="P8" s="212" t="s">
        <v>40</v>
      </c>
      <c r="Q8" s="212" t="s">
        <v>61</v>
      </c>
      <c r="R8" s="212" t="s">
        <v>40</v>
      </c>
      <c r="S8" s="206" t="s">
        <v>61</v>
      </c>
    </row>
    <row r="9" spans="1:19" s="2" customFormat="1" ht="15.5">
      <c r="A9" s="37" t="s">
        <v>22</v>
      </c>
      <c r="B9" s="313"/>
      <c r="C9" s="313"/>
      <c r="D9" s="310"/>
      <c r="E9" s="276"/>
      <c r="F9" s="120"/>
      <c r="G9" s="120"/>
      <c r="K9" s="202" t="s">
        <v>41</v>
      </c>
      <c r="L9" s="257"/>
      <c r="M9" s="281"/>
      <c r="N9" s="257"/>
      <c r="O9" s="281"/>
      <c r="P9" s="257"/>
      <c r="Q9" s="281"/>
      <c r="R9" s="257"/>
      <c r="S9" s="210"/>
    </row>
    <row r="10" spans="1:19" s="2" customFormat="1" ht="15.5">
      <c r="A10" s="308" t="s">
        <v>23</v>
      </c>
      <c r="B10" s="312"/>
      <c r="C10" s="312"/>
      <c r="D10" s="372"/>
      <c r="E10" s="276"/>
      <c r="F10" s="120"/>
      <c r="G10" s="120"/>
      <c r="K10" s="275" t="s">
        <v>42</v>
      </c>
      <c r="L10" s="285"/>
      <c r="M10" s="280"/>
      <c r="N10" s="285"/>
      <c r="O10" s="280"/>
      <c r="P10" s="285"/>
      <c r="Q10" s="280"/>
      <c r="R10" s="285"/>
      <c r="S10" s="277"/>
    </row>
    <row r="11" spans="1:19" s="2" customFormat="1" ht="15.5">
      <c r="A11" s="80" t="s">
        <v>131</v>
      </c>
      <c r="B11" s="89"/>
      <c r="C11" s="89"/>
      <c r="D11" s="336"/>
      <c r="E11" s="276"/>
      <c r="F11" s="120"/>
      <c r="G11" s="120"/>
      <c r="K11" s="202" t="s">
        <v>43</v>
      </c>
      <c r="L11" s="257"/>
      <c r="M11" s="281"/>
      <c r="N11" s="257"/>
      <c r="O11" s="281"/>
      <c r="P11" s="257"/>
      <c r="Q11" s="281"/>
      <c r="R11" s="257"/>
      <c r="S11" s="210"/>
    </row>
    <row r="12" spans="1:19" s="2" customFormat="1" ht="15.5">
      <c r="A12" s="80" t="s">
        <v>24</v>
      </c>
      <c r="B12" s="89"/>
      <c r="C12" s="89"/>
      <c r="D12" s="85"/>
      <c r="E12" s="276"/>
      <c r="F12" s="120"/>
      <c r="G12" s="120"/>
      <c r="K12" s="275" t="s">
        <v>44</v>
      </c>
      <c r="L12" s="285"/>
      <c r="M12" s="280"/>
      <c r="N12" s="285"/>
      <c r="O12" s="280"/>
      <c r="P12" s="285"/>
      <c r="Q12" s="280"/>
      <c r="R12" s="285"/>
      <c r="S12" s="277"/>
    </row>
    <row r="13" spans="1:19" s="2" customFormat="1" ht="16" thickBot="1">
      <c r="A13" s="37" t="s">
        <v>25</v>
      </c>
      <c r="B13" s="313"/>
      <c r="C13" s="313"/>
      <c r="D13" s="310"/>
      <c r="E13" s="276"/>
      <c r="F13" s="120"/>
      <c r="G13" s="120"/>
      <c r="K13" s="203" t="s">
        <v>45</v>
      </c>
      <c r="L13" s="246"/>
      <c r="M13" s="247"/>
      <c r="N13" s="246"/>
      <c r="O13" s="247"/>
      <c r="P13" s="246"/>
      <c r="Q13" s="247"/>
      <c r="R13" s="246"/>
      <c r="S13" s="211"/>
    </row>
    <row r="14" spans="1:19" s="2" customFormat="1" ht="31.5" thickBot="1">
      <c r="A14" s="308" t="s">
        <v>26</v>
      </c>
      <c r="B14" s="312"/>
      <c r="C14" s="312"/>
      <c r="D14" s="309"/>
      <c r="E14" s="276"/>
      <c r="F14" s="120"/>
      <c r="G14" s="120"/>
      <c r="K14" s="263"/>
      <c r="L14" s="262"/>
      <c r="M14" s="264"/>
      <c r="N14" s="262"/>
      <c r="O14" s="264"/>
      <c r="P14" s="262"/>
      <c r="Q14" s="264"/>
      <c r="R14" s="262"/>
      <c r="S14" s="264"/>
    </row>
    <row r="15" spans="1:19" s="2" customFormat="1" ht="15.5">
      <c r="A15" s="80" t="s">
        <v>120</v>
      </c>
      <c r="B15" s="89"/>
      <c r="C15" s="89"/>
      <c r="D15" s="85"/>
      <c r="E15" s="276"/>
      <c r="F15" s="120"/>
      <c r="G15" s="120"/>
      <c r="K15" s="191" t="s">
        <v>132</v>
      </c>
      <c r="L15" s="364" t="s">
        <v>35</v>
      </c>
      <c r="M15" s="366"/>
      <c r="N15" s="364" t="s">
        <v>36</v>
      </c>
      <c r="O15" s="366"/>
      <c r="P15" s="364" t="s">
        <v>0</v>
      </c>
      <c r="Q15" s="366"/>
      <c r="R15" s="364" t="s">
        <v>38</v>
      </c>
      <c r="S15" s="365"/>
    </row>
    <row r="16" spans="1:19" s="2" customFormat="1" ht="15.5">
      <c r="A16" s="37" t="s">
        <v>28</v>
      </c>
      <c r="B16" s="313"/>
      <c r="C16" s="313"/>
      <c r="D16" s="310"/>
      <c r="E16" s="276"/>
      <c r="F16" s="120"/>
      <c r="G16" s="120"/>
      <c r="K16" s="192" t="s">
        <v>46</v>
      </c>
      <c r="L16" s="212" t="s">
        <v>40</v>
      </c>
      <c r="M16" s="212" t="s">
        <v>61</v>
      </c>
      <c r="N16" s="212" t="s">
        <v>40</v>
      </c>
      <c r="O16" s="212" t="s">
        <v>61</v>
      </c>
      <c r="P16" s="212" t="s">
        <v>40</v>
      </c>
      <c r="Q16" s="212" t="s">
        <v>61</v>
      </c>
      <c r="R16" s="212" t="s">
        <v>40</v>
      </c>
      <c r="S16" s="206" t="s">
        <v>61</v>
      </c>
    </row>
    <row r="17" spans="1:19" s="2" customFormat="1" ht="31">
      <c r="A17" s="308" t="s">
        <v>29</v>
      </c>
      <c r="B17" s="312"/>
      <c r="C17" s="312"/>
      <c r="D17" s="309"/>
      <c r="E17" s="276"/>
      <c r="F17" s="120"/>
      <c r="G17" s="120"/>
      <c r="K17" s="202" t="s">
        <v>41</v>
      </c>
      <c r="L17" s="257"/>
      <c r="M17" s="281"/>
      <c r="N17" s="257"/>
      <c r="O17" s="281"/>
      <c r="P17" s="257"/>
      <c r="Q17" s="281"/>
      <c r="R17" s="257"/>
      <c r="S17" s="210"/>
    </row>
    <row r="18" spans="1:19" s="2" customFormat="1" ht="15.5">
      <c r="A18" s="80" t="s">
        <v>120</v>
      </c>
      <c r="B18" s="89"/>
      <c r="C18" s="89"/>
      <c r="D18" s="85"/>
      <c r="E18" s="276"/>
      <c r="F18" s="120"/>
      <c r="G18" s="120"/>
      <c r="K18" s="275" t="s">
        <v>42</v>
      </c>
      <c r="L18" s="285"/>
      <c r="M18" s="280"/>
      <c r="N18" s="285"/>
      <c r="O18" s="280"/>
      <c r="P18" s="285"/>
      <c r="Q18" s="280"/>
      <c r="R18" s="285"/>
      <c r="S18" s="277"/>
    </row>
    <row r="19" spans="1:19" s="2" customFormat="1" ht="15.5">
      <c r="A19" s="37" t="s">
        <v>30</v>
      </c>
      <c r="B19" s="313"/>
      <c r="C19" s="313"/>
      <c r="D19" s="310"/>
      <c r="E19" s="276"/>
      <c r="F19" s="120"/>
      <c r="G19" s="120"/>
      <c r="K19" s="193" t="s">
        <v>43</v>
      </c>
      <c r="L19" s="138"/>
      <c r="M19" s="223"/>
      <c r="N19" s="138"/>
      <c r="O19" s="223"/>
      <c r="P19" s="138"/>
      <c r="Q19" s="223"/>
      <c r="R19" s="138"/>
      <c r="S19" s="143"/>
    </row>
    <row r="20" spans="1:19" s="2" customFormat="1" ht="16" thickBot="1">
      <c r="A20" s="63" t="s">
        <v>31</v>
      </c>
      <c r="B20" s="314"/>
      <c r="C20" s="314"/>
      <c r="D20" s="311"/>
      <c r="E20" s="276"/>
      <c r="F20" s="120"/>
      <c r="G20" s="120"/>
      <c r="K20" s="131" t="s">
        <v>44</v>
      </c>
      <c r="L20" s="136"/>
      <c r="M20" s="137"/>
      <c r="N20" s="136"/>
      <c r="O20" s="137"/>
      <c r="P20" s="136"/>
      <c r="Q20" s="137"/>
      <c r="R20" s="136"/>
      <c r="S20" s="134"/>
    </row>
    <row r="21" spans="1:19" s="2" customFormat="1" ht="16" thickBot="1">
      <c r="A21" s="259"/>
      <c r="K21" s="203" t="s">
        <v>45</v>
      </c>
      <c r="L21" s="246"/>
      <c r="M21" s="247"/>
      <c r="N21" s="246"/>
      <c r="O21" s="247"/>
      <c r="P21" s="246"/>
      <c r="Q21" s="247"/>
      <c r="R21" s="246"/>
      <c r="S21" s="211"/>
    </row>
    <row r="22" spans="1:19" s="2" customFormat="1" ht="16" thickBot="1">
      <c r="A22" s="233" t="s">
        <v>118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s="2" customFormat="1" ht="15.5">
      <c r="A23" s="191" t="str">
        <f>+'Løsningsskitse opg 5.1.5'!G5</f>
        <v>(beløb i 1.000 kr.)</v>
      </c>
      <c r="B23" s="364" t="s">
        <v>35</v>
      </c>
      <c r="C23" s="366"/>
      <c r="D23" s="364" t="s">
        <v>36</v>
      </c>
      <c r="E23" s="366"/>
      <c r="F23" s="364" t="s">
        <v>37</v>
      </c>
      <c r="G23" s="366"/>
      <c r="H23" s="364" t="s">
        <v>38</v>
      </c>
      <c r="I23" s="365"/>
      <c r="K23" s="6"/>
      <c r="L23" s="6"/>
      <c r="M23" s="6"/>
      <c r="N23" s="6"/>
      <c r="O23" s="6"/>
      <c r="P23" s="6"/>
      <c r="Q23" s="6"/>
      <c r="R23" s="6"/>
      <c r="S23" s="6"/>
    </row>
    <row r="24" spans="1:19" s="2" customFormat="1" ht="15.5">
      <c r="A24" s="326" t="str">
        <f>+'Løsningsskitse opg 5.1.5'!G23</f>
        <v>Kunder i alt</v>
      </c>
      <c r="B24" s="270" t="s">
        <v>40</v>
      </c>
      <c r="C24" s="327" t="s">
        <v>61</v>
      </c>
      <c r="D24" s="212" t="s">
        <v>40</v>
      </c>
      <c r="E24" s="212" t="s">
        <v>61</v>
      </c>
      <c r="F24" s="212" t="s">
        <v>40</v>
      </c>
      <c r="G24" s="212" t="s">
        <v>61</v>
      </c>
      <c r="H24" s="212" t="s">
        <v>40</v>
      </c>
      <c r="I24" s="206" t="s">
        <v>61</v>
      </c>
      <c r="K24" s="6"/>
      <c r="L24" s="6"/>
      <c r="M24" s="6"/>
      <c r="N24" s="6"/>
      <c r="O24" s="6"/>
      <c r="P24" s="6"/>
      <c r="Q24" s="6"/>
      <c r="R24" s="6"/>
      <c r="S24" s="6"/>
    </row>
    <row r="25" spans="1:19" s="2" customFormat="1" ht="15.5">
      <c r="A25" s="193" t="str">
        <f>+'Løsningsskitse opg 5.1.5'!G24</f>
        <v>Varesalg brutto</v>
      </c>
      <c r="B25" s="142"/>
      <c r="C25" s="328"/>
      <c r="D25" s="138"/>
      <c r="E25" s="328"/>
      <c r="F25" s="138"/>
      <c r="G25" s="328"/>
      <c r="H25" s="138"/>
      <c r="I25" s="143"/>
      <c r="K25" s="6"/>
      <c r="L25" s="6"/>
      <c r="M25" s="6"/>
      <c r="N25" s="6"/>
      <c r="O25" s="6"/>
      <c r="P25" s="6"/>
      <c r="Q25" s="6"/>
      <c r="R25" s="6"/>
      <c r="S25" s="6"/>
    </row>
    <row r="26" spans="1:19" s="2" customFormat="1" ht="16" thickBot="1">
      <c r="A26" s="131" t="str">
        <f>+'Løsningsskitse opg 5.1.5'!G25</f>
        <v>Rabat</v>
      </c>
      <c r="B26" s="140"/>
      <c r="C26" s="322"/>
      <c r="D26" s="136"/>
      <c r="E26" s="322"/>
      <c r="F26" s="136"/>
      <c r="G26" s="322"/>
      <c r="H26" s="136"/>
      <c r="I26" s="134"/>
      <c r="K26" s="233" t="s">
        <v>121</v>
      </c>
    </row>
    <row r="27" spans="1:19" s="2" customFormat="1" ht="15.5">
      <c r="A27" s="194" t="str">
        <f>+'Løsningsskitse opg 5.1.5'!G26</f>
        <v>Varesalg netto</v>
      </c>
      <c r="B27" s="318"/>
      <c r="C27" s="329"/>
      <c r="D27" s="213"/>
      <c r="E27" s="329"/>
      <c r="F27" s="213"/>
      <c r="G27" s="329"/>
      <c r="H27" s="213"/>
      <c r="I27" s="207"/>
      <c r="K27" s="191" t="s">
        <v>132</v>
      </c>
      <c r="L27" s="364" t="s">
        <v>35</v>
      </c>
      <c r="M27" s="366"/>
      <c r="N27" s="364" t="s">
        <v>36</v>
      </c>
      <c r="O27" s="366"/>
      <c r="P27" s="364" t="s">
        <v>37</v>
      </c>
      <c r="Q27" s="366"/>
      <c r="R27" s="364" t="s">
        <v>38</v>
      </c>
      <c r="S27" s="365"/>
    </row>
    <row r="28" spans="1:19" s="2" customFormat="1" ht="15.5">
      <c r="A28" s="131" t="str">
        <f>+'Løsningsskitse opg 5.1.5'!G27</f>
        <v>Variable omkostninger</v>
      </c>
      <c r="B28" s="140"/>
      <c r="C28" s="322"/>
      <c r="D28" s="136"/>
      <c r="E28" s="322"/>
      <c r="F28" s="136"/>
      <c r="G28" s="322"/>
      <c r="H28" s="136"/>
      <c r="I28" s="134"/>
      <c r="K28" s="192" t="s">
        <v>47</v>
      </c>
      <c r="L28" s="270" t="s">
        <v>40</v>
      </c>
      <c r="M28" s="212" t="s">
        <v>61</v>
      </c>
      <c r="N28" s="212" t="s">
        <v>40</v>
      </c>
      <c r="O28" s="212" t="s">
        <v>61</v>
      </c>
      <c r="P28" s="212" t="s">
        <v>40</v>
      </c>
      <c r="Q28" s="212" t="s">
        <v>61</v>
      </c>
      <c r="R28" s="212" t="s">
        <v>40</v>
      </c>
      <c r="S28" s="206" t="s">
        <v>61</v>
      </c>
    </row>
    <row r="29" spans="1:19" s="2" customFormat="1" ht="15.5">
      <c r="A29" s="195" t="str">
        <f>+'Løsningsskitse opg 5.1.5'!G28</f>
        <v>Dækningsbidrag (dækningsgrad)</v>
      </c>
      <c r="B29" s="289"/>
      <c r="C29" s="330"/>
      <c r="D29" s="214"/>
      <c r="E29" s="330"/>
      <c r="F29" s="214"/>
      <c r="G29" s="330"/>
      <c r="H29" s="214"/>
      <c r="I29" s="208"/>
      <c r="K29" s="194" t="s">
        <v>41</v>
      </c>
      <c r="L29" s="142"/>
      <c r="M29" s="223"/>
      <c r="N29" s="138"/>
      <c r="O29" s="223"/>
      <c r="P29" s="138"/>
      <c r="Q29" s="223"/>
      <c r="R29" s="138"/>
      <c r="S29" s="143"/>
    </row>
    <row r="30" spans="1:19" s="2" customFormat="1" ht="15.5">
      <c r="A30" s="326" t="s">
        <v>105</v>
      </c>
      <c r="B30" s="289"/>
      <c r="C30" s="330"/>
      <c r="D30" s="214"/>
      <c r="E30" s="330"/>
      <c r="F30" s="214"/>
      <c r="G30" s="330"/>
      <c r="H30" s="214"/>
      <c r="I30" s="208"/>
      <c r="K30" s="131" t="s">
        <v>42</v>
      </c>
      <c r="L30" s="140"/>
      <c r="M30" s="137"/>
      <c r="N30" s="136"/>
      <c r="O30" s="137"/>
      <c r="P30" s="136"/>
      <c r="Q30" s="137"/>
      <c r="R30" s="136"/>
      <c r="S30" s="134"/>
    </row>
    <row r="31" spans="1:19" s="2" customFormat="1" ht="15.5">
      <c r="A31" s="275" t="s">
        <v>112</v>
      </c>
      <c r="B31" s="288"/>
      <c r="C31" s="324"/>
      <c r="D31" s="285"/>
      <c r="E31" s="324"/>
      <c r="F31" s="285"/>
      <c r="G31" s="324"/>
      <c r="H31" s="285"/>
      <c r="I31" s="277"/>
      <c r="K31" s="194" t="s">
        <v>43</v>
      </c>
      <c r="L31" s="318"/>
      <c r="M31" s="224"/>
      <c r="N31" s="213"/>
      <c r="O31" s="224"/>
      <c r="P31" s="213"/>
      <c r="Q31" s="224"/>
      <c r="R31" s="213"/>
      <c r="S31" s="207"/>
    </row>
    <row r="32" spans="1:19" s="2" customFormat="1" ht="15.5">
      <c r="A32" s="275" t="s">
        <v>113</v>
      </c>
      <c r="B32" s="288"/>
      <c r="C32" s="217"/>
      <c r="D32" s="285"/>
      <c r="E32" s="217"/>
      <c r="F32" s="285"/>
      <c r="G32" s="324"/>
      <c r="H32" s="285"/>
      <c r="I32" s="277"/>
      <c r="K32" s="131" t="s">
        <v>44</v>
      </c>
      <c r="L32" s="140"/>
      <c r="M32" s="137"/>
      <c r="N32" s="136"/>
      <c r="O32" s="137"/>
      <c r="P32" s="136"/>
      <c r="Q32" s="137"/>
      <c r="R32" s="136"/>
      <c r="S32" s="134"/>
    </row>
    <row r="33" spans="1:21" s="2" customFormat="1" ht="15.5">
      <c r="A33" s="202" t="s">
        <v>114</v>
      </c>
      <c r="B33" s="287"/>
      <c r="C33" s="331"/>
      <c r="D33" s="257"/>
      <c r="E33" s="331"/>
      <c r="F33" s="257"/>
      <c r="G33" s="331"/>
      <c r="H33" s="257"/>
      <c r="I33" s="210"/>
      <c r="K33" s="195" t="s">
        <v>45</v>
      </c>
      <c r="L33" s="289"/>
      <c r="M33" s="252"/>
      <c r="N33" s="214"/>
      <c r="O33" s="252"/>
      <c r="P33" s="214"/>
      <c r="Q33" s="252"/>
      <c r="R33" s="214"/>
      <c r="S33" s="208"/>
    </row>
    <row r="34" spans="1:21" s="2" customFormat="1" ht="15.5">
      <c r="A34" s="195" t="s">
        <v>115</v>
      </c>
      <c r="B34" s="289"/>
      <c r="C34" s="330"/>
      <c r="D34" s="214"/>
      <c r="E34" s="330"/>
      <c r="F34" s="214"/>
      <c r="G34" s="330"/>
      <c r="H34" s="214"/>
      <c r="I34" s="208"/>
      <c r="K34" s="202" t="s">
        <v>48</v>
      </c>
      <c r="L34" s="228"/>
      <c r="M34" s="200"/>
      <c r="N34" s="201"/>
      <c r="O34" s="200"/>
      <c r="P34" s="201"/>
      <c r="Q34" s="200"/>
      <c r="R34" s="257"/>
      <c r="S34" s="210"/>
    </row>
    <row r="35" spans="1:21" s="2" customFormat="1" ht="15.5">
      <c r="A35" s="275" t="s">
        <v>10</v>
      </c>
      <c r="B35" s="325"/>
      <c r="C35" s="323"/>
      <c r="D35" s="321"/>
      <c r="E35" s="323"/>
      <c r="F35" s="321"/>
      <c r="G35" s="323"/>
      <c r="H35" s="285"/>
      <c r="I35" s="320"/>
      <c r="K35" s="195" t="s">
        <v>63</v>
      </c>
      <c r="L35" s="228"/>
      <c r="M35" s="200"/>
      <c r="N35" s="201"/>
      <c r="O35" s="200"/>
      <c r="P35" s="201"/>
      <c r="Q35" s="200"/>
      <c r="R35" s="214"/>
      <c r="S35" s="208"/>
    </row>
    <row r="36" spans="1:21" s="8" customFormat="1" ht="16" thickBot="1">
      <c r="A36" s="203" t="s">
        <v>111</v>
      </c>
      <c r="B36" s="332"/>
      <c r="C36" s="333"/>
      <c r="D36" s="246"/>
      <c r="E36" s="333"/>
      <c r="F36" s="246"/>
      <c r="G36" s="333"/>
      <c r="H36" s="246"/>
      <c r="I36" s="211"/>
      <c r="K36" s="319" t="s">
        <v>49</v>
      </c>
      <c r="L36" s="228"/>
      <c r="M36" s="200"/>
      <c r="N36" s="201"/>
      <c r="O36" s="200"/>
      <c r="P36" s="201"/>
      <c r="Q36" s="200"/>
      <c r="R36" s="257"/>
      <c r="S36" s="210"/>
    </row>
    <row r="37" spans="1:21" s="8" customFormat="1" ht="15.5">
      <c r="A37" s="263"/>
      <c r="B37" s="262"/>
      <c r="C37" s="299"/>
      <c r="D37" s="262"/>
      <c r="E37" s="299"/>
      <c r="F37" s="262"/>
      <c r="G37" s="299"/>
      <c r="H37" s="262"/>
      <c r="I37" s="264"/>
      <c r="K37" s="102" t="s">
        <v>73</v>
      </c>
      <c r="L37" s="229"/>
      <c r="M37" s="2"/>
      <c r="N37" s="2"/>
      <c r="O37" s="2"/>
      <c r="P37" s="2"/>
      <c r="Q37" s="2"/>
      <c r="R37" s="249"/>
      <c r="S37" s="209"/>
    </row>
    <row r="38" spans="1:21" s="2" customFormat="1" ht="16" thickBot="1">
      <c r="A38" s="259" t="s">
        <v>110</v>
      </c>
      <c r="B38" s="126"/>
      <c r="C38" s="126"/>
      <c r="D38" s="126"/>
      <c r="E38" s="126"/>
      <c r="F38" s="290"/>
      <c r="G38" s="262"/>
      <c r="H38" s="262"/>
      <c r="I38" s="264"/>
      <c r="K38" s="102" t="s">
        <v>50</v>
      </c>
      <c r="L38" s="229"/>
      <c r="R38" s="249"/>
      <c r="S38" s="209"/>
    </row>
    <row r="39" spans="1:21" s="2" customFormat="1" ht="15.5">
      <c r="A39" s="191" t="s">
        <v>13</v>
      </c>
      <c r="B39" s="364" t="s">
        <v>37</v>
      </c>
      <c r="C39" s="365"/>
      <c r="D39" s="290"/>
      <c r="E39" s="290"/>
      <c r="F39" s="290"/>
      <c r="G39" s="262"/>
      <c r="H39" s="262"/>
      <c r="I39" s="264"/>
      <c r="K39" s="190" t="s">
        <v>51</v>
      </c>
      <c r="L39" s="231"/>
      <c r="M39" s="8"/>
      <c r="N39" s="8"/>
      <c r="O39" s="8"/>
      <c r="P39" s="8"/>
      <c r="Q39" s="8"/>
      <c r="R39" s="250"/>
      <c r="S39" s="248"/>
    </row>
    <row r="40" spans="1:21" s="2" customFormat="1" ht="15.5">
      <c r="A40" s="269" t="s">
        <v>47</v>
      </c>
      <c r="B40" s="212" t="s">
        <v>40</v>
      </c>
      <c r="C40" s="206" t="s">
        <v>61</v>
      </c>
      <c r="D40" s="290"/>
      <c r="E40" s="290"/>
      <c r="F40" s="290"/>
      <c r="G40" s="262"/>
      <c r="H40" s="262"/>
      <c r="I40" s="264"/>
      <c r="K40" s="190" t="s">
        <v>52</v>
      </c>
      <c r="L40" s="231"/>
      <c r="M40" s="8"/>
      <c r="N40" s="8"/>
      <c r="O40" s="8"/>
      <c r="P40" s="8"/>
      <c r="Q40" s="8"/>
      <c r="R40" s="250"/>
      <c r="S40" s="248"/>
    </row>
    <row r="41" spans="1:21" s="2" customFormat="1" ht="15.5">
      <c r="A41" s="193" t="s">
        <v>41</v>
      </c>
      <c r="B41" s="315"/>
      <c r="C41" s="143"/>
      <c r="D41" s="290"/>
      <c r="E41" s="290"/>
      <c r="F41" s="290"/>
      <c r="G41" s="262"/>
      <c r="H41" s="262"/>
      <c r="I41" s="264"/>
      <c r="K41" s="190" t="s">
        <v>53</v>
      </c>
      <c r="L41" s="231"/>
      <c r="M41" s="8"/>
      <c r="N41" s="8"/>
      <c r="O41" s="8"/>
      <c r="P41" s="8"/>
      <c r="Q41" s="8"/>
      <c r="R41" s="250"/>
      <c r="S41" s="248"/>
    </row>
    <row r="42" spans="1:21" s="2" customFormat="1" ht="15.5">
      <c r="A42" s="275" t="s">
        <v>42</v>
      </c>
      <c r="B42" s="316"/>
      <c r="C42" s="277"/>
      <c r="D42" s="290"/>
      <c r="E42" s="290"/>
      <c r="F42" s="290"/>
      <c r="G42" s="290"/>
      <c r="H42" s="262"/>
      <c r="I42" s="264"/>
      <c r="K42" s="190" t="s">
        <v>54</v>
      </c>
      <c r="L42" s="231"/>
      <c r="M42" s="8"/>
      <c r="N42" s="8"/>
      <c r="O42" s="8"/>
      <c r="P42" s="8"/>
      <c r="Q42" s="8"/>
      <c r="R42" s="250"/>
      <c r="S42" s="248"/>
    </row>
    <row r="43" spans="1:21" s="2" customFormat="1" ht="15.5">
      <c r="A43" s="195" t="s">
        <v>43</v>
      </c>
      <c r="B43" s="317"/>
      <c r="C43" s="208"/>
      <c r="D43" s="264"/>
      <c r="E43" s="264"/>
      <c r="F43" s="264"/>
      <c r="G43" s="264"/>
      <c r="H43" s="262"/>
      <c r="I43" s="264"/>
      <c r="K43" s="190" t="s">
        <v>56</v>
      </c>
      <c r="L43" s="231"/>
      <c r="M43" s="8"/>
      <c r="N43" s="8"/>
      <c r="O43" s="8"/>
      <c r="P43" s="8"/>
      <c r="Q43" s="8"/>
      <c r="R43" s="250"/>
      <c r="S43" s="248"/>
    </row>
    <row r="44" spans="1:21" s="2" customFormat="1" ht="15.5">
      <c r="A44" s="275" t="s">
        <v>44</v>
      </c>
      <c r="B44" s="316"/>
      <c r="C44" s="277"/>
      <c r="D44" s="290"/>
      <c r="E44" s="290"/>
      <c r="F44" s="290"/>
      <c r="G44" s="290"/>
      <c r="H44" s="262"/>
      <c r="I44" s="264"/>
      <c r="K44" s="190" t="s">
        <v>34</v>
      </c>
      <c r="L44" s="229"/>
      <c r="R44" s="250"/>
      <c r="S44" s="248"/>
    </row>
    <row r="45" spans="1:21" s="2" customFormat="1" ht="15.5">
      <c r="A45" s="195" t="s">
        <v>45</v>
      </c>
      <c r="B45" s="317"/>
      <c r="C45" s="208"/>
      <c r="D45" s="264"/>
      <c r="E45" s="264"/>
      <c r="F45" s="264"/>
      <c r="G45" s="264"/>
      <c r="H45" s="262"/>
      <c r="I45" s="264"/>
      <c r="K45" s="198" t="s">
        <v>57</v>
      </c>
      <c r="L45" s="230"/>
      <c r="M45" s="199"/>
      <c r="N45" s="199"/>
      <c r="O45" s="199"/>
      <c r="P45" s="199"/>
      <c r="Q45" s="199"/>
      <c r="R45" s="253"/>
      <c r="S45" s="208"/>
      <c r="T45" s="8"/>
      <c r="U45" s="8"/>
    </row>
    <row r="46" spans="1:21" s="8" customFormat="1" ht="15.5">
      <c r="A46" s="202" t="s">
        <v>48</v>
      </c>
      <c r="B46" s="221"/>
      <c r="C46" s="210"/>
      <c r="D46" s="290"/>
      <c r="E46" s="290"/>
      <c r="F46" s="290"/>
      <c r="G46" s="290"/>
      <c r="H46" s="262"/>
      <c r="I46" s="264"/>
      <c r="K46" s="190" t="s">
        <v>58</v>
      </c>
      <c r="L46" s="231"/>
      <c r="R46" s="250"/>
      <c r="S46" s="248"/>
    </row>
    <row r="47" spans="1:21" s="8" customFormat="1" ht="16" thickBot="1">
      <c r="A47" s="203" t="s">
        <v>63</v>
      </c>
      <c r="B47" s="279"/>
      <c r="C47" s="211"/>
      <c r="D47" s="264"/>
      <c r="E47" s="264"/>
      <c r="F47" s="264"/>
      <c r="G47" s="264"/>
      <c r="H47" s="262"/>
      <c r="I47" s="264"/>
      <c r="K47" s="195" t="s">
        <v>59</v>
      </c>
      <c r="L47" s="228"/>
      <c r="M47" s="200"/>
      <c r="N47" s="201"/>
      <c r="O47" s="200"/>
      <c r="P47" s="201"/>
      <c r="Q47" s="200"/>
      <c r="R47" s="214"/>
      <c r="S47" s="208"/>
    </row>
    <row r="48" spans="1:21" s="8" customFormat="1" ht="15.5">
      <c r="A48" s="263"/>
      <c r="B48" s="262"/>
      <c r="C48" s="299"/>
      <c r="D48" s="262"/>
      <c r="E48" s="299"/>
      <c r="F48" s="262"/>
      <c r="G48" s="299"/>
      <c r="H48" s="262"/>
      <c r="I48" s="264"/>
      <c r="K48" s="202" t="s">
        <v>60</v>
      </c>
      <c r="L48" s="230"/>
      <c r="M48" s="199"/>
      <c r="N48" s="199"/>
      <c r="O48" s="199"/>
      <c r="P48" s="199"/>
      <c r="Q48" s="199"/>
      <c r="R48" s="257"/>
      <c r="S48" s="210"/>
    </row>
    <row r="49" spans="1:21" s="8" customFormat="1" ht="16" thickBot="1">
      <c r="A49" s="263"/>
      <c r="B49" s="262"/>
      <c r="C49" s="299"/>
      <c r="D49" s="262"/>
      <c r="E49" s="299"/>
      <c r="F49" s="262"/>
      <c r="G49" s="299"/>
      <c r="H49" s="262"/>
      <c r="I49" s="264"/>
      <c r="K49" s="203" t="s">
        <v>62</v>
      </c>
      <c r="L49" s="232"/>
      <c r="M49" s="204"/>
      <c r="N49" s="204"/>
      <c r="O49" s="204"/>
      <c r="P49" s="204"/>
      <c r="Q49" s="204"/>
      <c r="R49" s="246"/>
      <c r="S49" s="211"/>
      <c r="T49" s="2"/>
      <c r="U49" s="2"/>
    </row>
    <row r="50" spans="1:21" s="2" customFormat="1" ht="15.5">
      <c r="H50" s="264"/>
      <c r="I50" s="264"/>
    </row>
    <row r="51" spans="1:21" s="2" customFormat="1" ht="15.5">
      <c r="H51" s="290"/>
      <c r="I51" s="290"/>
    </row>
    <row r="52" spans="1:21" s="2" customFormat="1" ht="15.5">
      <c r="H52" s="264"/>
      <c r="I52" s="264"/>
    </row>
    <row r="53" spans="1:21" s="2" customFormat="1" ht="15.5">
      <c r="H53" s="290"/>
      <c r="I53" s="290"/>
    </row>
    <row r="54" spans="1:21" s="2" customFormat="1" ht="15.5">
      <c r="H54" s="264"/>
      <c r="I54" s="264"/>
    </row>
    <row r="55" spans="1:21" s="2" customFormat="1" ht="15.5">
      <c r="H55" s="260"/>
      <c r="I55" s="260"/>
    </row>
    <row r="56" spans="1:21" s="2" customFormat="1" ht="15.5">
      <c r="H56" s="260"/>
      <c r="I56" s="260"/>
    </row>
    <row r="57" spans="1:21" s="2" customFormat="1" ht="15.5">
      <c r="H57" s="260"/>
      <c r="I57" s="260"/>
    </row>
    <row r="58" spans="1:21" s="2" customFormat="1" ht="15.5">
      <c r="H58" s="260"/>
      <c r="I58" s="260"/>
    </row>
    <row r="59" spans="1:21" s="2" customFormat="1" ht="15.5">
      <c r="H59" s="260"/>
      <c r="I59" s="260"/>
    </row>
    <row r="60" spans="1:21" s="2" customFormat="1" ht="15.5">
      <c r="H60" s="260"/>
      <c r="I60" s="260"/>
    </row>
    <row r="61" spans="1:21" s="2" customFormat="1" ht="15.5">
      <c r="A61" s="260"/>
      <c r="B61" s="260"/>
      <c r="C61" s="260"/>
      <c r="D61" s="260"/>
      <c r="E61" s="260"/>
      <c r="F61" s="260"/>
      <c r="G61" s="260"/>
      <c r="H61" s="260"/>
      <c r="I61" s="260"/>
    </row>
    <row r="62" spans="1:21" s="2" customFormat="1" ht="15.5">
      <c r="A62" s="260"/>
      <c r="B62" s="260"/>
      <c r="C62" s="260"/>
      <c r="D62" s="260"/>
      <c r="E62" s="260"/>
      <c r="F62" s="260"/>
      <c r="G62" s="260"/>
      <c r="H62" s="260"/>
      <c r="I62" s="260"/>
    </row>
    <row r="63" spans="1:21" s="2" customFormat="1" ht="15.5">
      <c r="A63" s="260"/>
      <c r="B63" s="260"/>
      <c r="C63" s="260"/>
      <c r="D63" s="260"/>
      <c r="E63" s="260"/>
      <c r="F63" s="260"/>
      <c r="G63" s="260"/>
      <c r="H63" s="260"/>
      <c r="I63" s="260"/>
    </row>
    <row r="64" spans="1:21" s="2" customFormat="1" ht="15.5">
      <c r="A64" s="260"/>
      <c r="B64" s="260"/>
      <c r="C64" s="260"/>
      <c r="D64" s="260"/>
      <c r="E64" s="260"/>
      <c r="F64" s="260"/>
      <c r="G64" s="260"/>
      <c r="J64" s="8"/>
    </row>
    <row r="65" spans="1:21" s="2" customFormat="1" ht="15.5">
      <c r="A65" s="260"/>
      <c r="B65" s="260"/>
      <c r="C65" s="260"/>
      <c r="D65" s="260"/>
      <c r="E65" s="260"/>
      <c r="F65" s="260"/>
      <c r="G65" s="260"/>
      <c r="J65" s="8"/>
    </row>
    <row r="66" spans="1:21" s="2" customFormat="1" ht="15.5">
      <c r="A66" s="260"/>
      <c r="B66" s="260"/>
      <c r="C66" s="260"/>
      <c r="D66" s="260"/>
      <c r="E66" s="260"/>
      <c r="F66" s="260"/>
      <c r="G66" s="260"/>
      <c r="J66" s="8"/>
    </row>
    <row r="67" spans="1:21" s="2" customFormat="1" ht="16" customHeight="1">
      <c r="A67" s="260"/>
      <c r="B67" s="260"/>
      <c r="C67" s="260"/>
      <c r="D67" s="260"/>
      <c r="E67" s="260"/>
      <c r="F67" s="260"/>
      <c r="G67" s="260"/>
      <c r="J67" s="8"/>
    </row>
    <row r="68" spans="1:21" s="2" customFormat="1" ht="15.5">
      <c r="A68" s="260"/>
      <c r="B68" s="260"/>
      <c r="C68" s="260"/>
      <c r="D68" s="260"/>
      <c r="E68" s="260"/>
      <c r="F68" s="260"/>
      <c r="G68" s="260"/>
      <c r="J68" s="8"/>
    </row>
    <row r="69" spans="1:21" s="2" customFormat="1" ht="15.5">
      <c r="A69" s="260"/>
      <c r="B69" s="260"/>
      <c r="C69" s="260"/>
      <c r="D69" s="260"/>
      <c r="E69" s="260"/>
      <c r="F69" s="260"/>
      <c r="G69" s="260"/>
      <c r="J69" s="300"/>
    </row>
    <row r="70" spans="1:21" s="2" customFormat="1" ht="15.5">
      <c r="A70" s="260"/>
      <c r="B70" s="260"/>
      <c r="C70" s="260"/>
      <c r="D70" s="260"/>
      <c r="E70" s="260"/>
      <c r="F70" s="260"/>
      <c r="G70" s="260"/>
      <c r="J70" s="8"/>
    </row>
    <row r="71" spans="1:21" s="2" customFormat="1" ht="15.5">
      <c r="H71" s="8"/>
      <c r="I71" s="8"/>
    </row>
    <row r="72" spans="1:21" s="2" customFormat="1" ht="15.5">
      <c r="H72" s="8"/>
      <c r="I72" s="8"/>
      <c r="J72" s="130"/>
    </row>
    <row r="73" spans="1:21" s="2" customFormat="1" ht="15.5">
      <c r="H73" s="8"/>
      <c r="I73" s="8"/>
      <c r="J73" s="301"/>
    </row>
    <row r="74" spans="1:21" s="2" customFormat="1" ht="15.5">
      <c r="H74" s="8"/>
      <c r="I74" s="8"/>
      <c r="T74" s="6"/>
      <c r="U74" s="6"/>
    </row>
    <row r="75" spans="1:21" ht="15.5">
      <c r="A75" s="2"/>
      <c r="B75" s="2"/>
      <c r="C75" s="2"/>
      <c r="D75" s="2"/>
      <c r="E75" s="2"/>
      <c r="F75" s="2"/>
      <c r="G75" s="2"/>
      <c r="H75" s="300"/>
      <c r="I75" s="300"/>
    </row>
    <row r="76" spans="1:21" ht="15.5">
      <c r="A76" s="2"/>
      <c r="B76" s="2"/>
      <c r="C76" s="2"/>
      <c r="D76" s="2"/>
      <c r="E76" s="2"/>
      <c r="F76" s="2"/>
      <c r="G76" s="2"/>
      <c r="H76" s="8"/>
      <c r="I76" s="8"/>
    </row>
    <row r="77" spans="1:21" ht="15.5">
      <c r="A77" s="8"/>
      <c r="B77" s="8"/>
      <c r="C77" s="8"/>
      <c r="D77" s="8"/>
      <c r="E77" s="8"/>
      <c r="F77" s="8"/>
      <c r="G77" s="8"/>
      <c r="H77" s="2"/>
      <c r="I77" s="2"/>
    </row>
    <row r="78" spans="1:21" ht="15.5">
      <c r="A78" s="8"/>
      <c r="B78" s="8"/>
      <c r="C78" s="8"/>
      <c r="D78" s="8"/>
      <c r="E78" s="8"/>
      <c r="F78" s="8"/>
      <c r="G78" s="8"/>
      <c r="H78" s="130"/>
      <c r="I78" s="130"/>
    </row>
    <row r="79" spans="1:21" ht="17" customHeight="1">
      <c r="A79" s="8"/>
      <c r="B79" s="8"/>
      <c r="C79" s="8"/>
      <c r="D79" s="8"/>
      <c r="E79" s="8"/>
      <c r="F79" s="8"/>
      <c r="G79" s="8"/>
      <c r="H79" s="302"/>
      <c r="I79" s="302"/>
    </row>
    <row r="80" spans="1:21" ht="15.5">
      <c r="A80" s="263"/>
      <c r="B80" s="8"/>
      <c r="C80" s="8"/>
      <c r="D80" s="8"/>
      <c r="E80" s="8"/>
      <c r="F80" s="8"/>
      <c r="G80" s="8"/>
      <c r="H80" s="2"/>
      <c r="I80" s="2"/>
    </row>
    <row r="81" spans="1:7" ht="15.5">
      <c r="A81" s="303"/>
      <c r="B81" s="300"/>
      <c r="C81" s="300"/>
      <c r="D81" s="300"/>
      <c r="E81" s="300"/>
      <c r="F81" s="300"/>
      <c r="G81" s="300"/>
    </row>
    <row r="82" spans="1:7" ht="15.5">
      <c r="A82" s="8"/>
      <c r="B82" s="8"/>
      <c r="C82" s="8"/>
      <c r="D82" s="8"/>
      <c r="E82" s="8"/>
      <c r="F82" s="8"/>
      <c r="G82" s="8"/>
    </row>
    <row r="83" spans="1:7" ht="15.5">
      <c r="A83" s="2"/>
      <c r="B83" s="2"/>
      <c r="C83" s="2"/>
      <c r="D83" s="2"/>
      <c r="E83" s="2"/>
      <c r="F83" s="2"/>
      <c r="G83" s="2"/>
    </row>
    <row r="84" spans="1:7" ht="15.5">
      <c r="A84" s="2"/>
      <c r="B84" s="2"/>
      <c r="C84" s="129"/>
      <c r="D84" s="2"/>
      <c r="E84" s="129"/>
      <c r="F84" s="130"/>
      <c r="G84" s="130"/>
    </row>
    <row r="85" spans="1:7" ht="15.5">
      <c r="A85" s="2"/>
      <c r="B85" s="2"/>
      <c r="C85" s="302"/>
      <c r="D85" s="2"/>
      <c r="E85" s="302"/>
      <c r="F85" s="301"/>
      <c r="G85" s="302"/>
    </row>
    <row r="86" spans="1:7" ht="15.5">
      <c r="A86" s="2"/>
      <c r="B86" s="2"/>
      <c r="C86" s="2"/>
      <c r="D86" s="2"/>
      <c r="E86" s="2"/>
      <c r="F86" s="2"/>
      <c r="G86" s="2"/>
    </row>
  </sheetData>
  <mergeCells count="18">
    <mergeCell ref="D10:D11"/>
    <mergeCell ref="P15:Q15"/>
    <mergeCell ref="P27:Q27"/>
    <mergeCell ref="R15:S15"/>
    <mergeCell ref="L15:M15"/>
    <mergeCell ref="L7:M7"/>
    <mergeCell ref="L27:M27"/>
    <mergeCell ref="N27:O27"/>
    <mergeCell ref="R27:S27"/>
    <mergeCell ref="N7:O7"/>
    <mergeCell ref="P7:Q7"/>
    <mergeCell ref="R7:S7"/>
    <mergeCell ref="N15:O15"/>
    <mergeCell ref="B23:C23"/>
    <mergeCell ref="H23:I23"/>
    <mergeCell ref="D23:E23"/>
    <mergeCell ref="F23:G23"/>
    <mergeCell ref="B39:C39"/>
  </mergeCells>
  <phoneticPr fontId="9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Bilag 1 - Uddrag af regnskab </vt:lpstr>
      <vt:lpstr>Bilag 2 - Budgetforudsætninger</vt:lpstr>
      <vt:lpstr>Løsningsskitse opg 5.1.2</vt:lpstr>
      <vt:lpstr>Løsningsskitse opg 5.1.4</vt:lpstr>
      <vt:lpstr>Løsningsskitse opg 5.1.5</vt:lpstr>
      <vt:lpstr>Løsningsskitse opg 5.1.6</vt:lpstr>
      <vt:lpstr>Regnskab</vt:lpstr>
      <vt:lpstr>'Løsningsskitse opg 5.1.2'!Udskriftsområde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og Klammer</dc:title>
  <dc:creator>Karsten Dalgaard</dc:creator>
  <cp:lastModifiedBy>Jeanette Willert</cp:lastModifiedBy>
  <cp:lastPrinted>2003-08-04T11:07:57Z</cp:lastPrinted>
  <dcterms:created xsi:type="dcterms:W3CDTF">1998-08-06T13:58:08Z</dcterms:created>
  <dcterms:modified xsi:type="dcterms:W3CDTF">2023-08-12T14:55:10Z</dcterms:modified>
</cp:coreProperties>
</file>