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15192" windowHeight="8448"/>
  </bookViews>
  <sheets>
    <sheet name="Grundformler" sheetId="4" r:id="rId1"/>
    <sheet name="Nutidsværdiprogrammet" sheetId="1" r:id="rId2"/>
    <sheet name="Fremført værdi" sheetId="2" r:id="rId3"/>
    <sheet name="Annuiteter" sheetId="3" r:id="rId4"/>
  </sheets>
  <calcPr calcId="125725"/>
</workbook>
</file>

<file path=xl/calcChain.xml><?xml version="1.0" encoding="utf-8"?>
<calcChain xmlns="http://schemas.openxmlformats.org/spreadsheetml/2006/main">
  <c r="C39" i="3"/>
  <c r="C16"/>
  <c r="C39" i="2"/>
  <c r="F7" i="1"/>
  <c r="C32" i="3"/>
  <c r="D6" i="4"/>
  <c r="D7"/>
  <c r="D8"/>
  <c r="D9"/>
  <c r="D10"/>
  <c r="D11"/>
  <c r="D12"/>
  <c r="D13"/>
  <c r="D18"/>
  <c r="D19"/>
  <c r="D20"/>
  <c r="D21"/>
  <c r="D22"/>
  <c r="D23"/>
  <c r="D24"/>
  <c r="D25"/>
  <c r="D31"/>
  <c r="D39"/>
  <c r="D46"/>
  <c r="D47"/>
  <c r="D48"/>
  <c r="D49"/>
  <c r="D50"/>
  <c r="D51"/>
  <c r="D52"/>
  <c r="D53"/>
  <c r="C17" i="2"/>
  <c r="B39"/>
  <c r="D39"/>
  <c r="E47"/>
  <c r="F47"/>
  <c r="F52"/>
  <c r="E48"/>
  <c r="F48"/>
  <c r="E49"/>
  <c r="F49"/>
  <c r="E50"/>
  <c r="F50"/>
  <c r="E51"/>
  <c r="F51"/>
  <c r="D32" i="1"/>
  <c r="E32"/>
  <c r="D33"/>
  <c r="E33"/>
  <c r="D34"/>
  <c r="E34"/>
  <c r="D35"/>
  <c r="E35"/>
  <c r="D36"/>
  <c r="E36"/>
  <c r="E37"/>
  <c r="C20" i="3"/>
</calcChain>
</file>

<file path=xl/sharedStrings.xml><?xml version="1.0" encoding="utf-8"?>
<sst xmlns="http://schemas.openxmlformats.org/spreadsheetml/2006/main" count="103" uniqueCount="74">
  <si>
    <t>Beløb</t>
  </si>
  <si>
    <t>Rente</t>
  </si>
  <si>
    <t>Tidspunkt</t>
  </si>
  <si>
    <t>PV</t>
  </si>
  <si>
    <t>NPV</t>
  </si>
  <si>
    <t>FV</t>
  </si>
  <si>
    <t>Cellen er formateret til % angivelse</t>
  </si>
  <si>
    <t xml:space="preserve">SUM  </t>
  </si>
  <si>
    <t>og under Value 1 klikker man på celle C7. Så får man direkte tallet uden brug af formel.</t>
  </si>
  <si>
    <t>Det er dog enklere at bruge NPV-programmet</t>
  </si>
  <si>
    <t>Bemærk at hele betalingsrækken er markeret og lagt ind som Value 1.</t>
  </si>
  <si>
    <t>PV-faktor</t>
  </si>
  <si>
    <t>De viste betalinger ønskes opgjort i tidspunkt 6.</t>
  </si>
  <si>
    <t>Excel har ikke et program, der direkte fører betaliger frem i tid.</t>
  </si>
  <si>
    <t>Det nemmeste er først at beregne nutidsværdien ved hjælp af NPV-programmet og dernæst</t>
  </si>
  <si>
    <r>
      <t>føre dette tal n terminger frem ved at gange det med (1+i)</t>
    </r>
    <r>
      <rPr>
        <vertAlign val="superscript"/>
        <sz val="10"/>
        <rFont val="Arial"/>
        <family val="2"/>
      </rPr>
      <t>n</t>
    </r>
    <r>
      <rPr>
        <sz val="10"/>
        <rFont val="Arial"/>
        <family val="2"/>
      </rPr>
      <t>.</t>
    </r>
  </si>
  <si>
    <t>Faktor</t>
  </si>
  <si>
    <t xml:space="preserve">  =  1,10 ^ 6</t>
  </si>
  <si>
    <t>Perioder</t>
  </si>
  <si>
    <t xml:space="preserve">  1,10 ^ n</t>
  </si>
  <si>
    <t>frem,  n</t>
  </si>
  <si>
    <t>Tidsp. 6</t>
  </si>
  <si>
    <t>s(n,i)</t>
  </si>
  <si>
    <t>n</t>
  </si>
  <si>
    <t xml:space="preserve">   Antal perioder</t>
  </si>
  <si>
    <t>PMT</t>
  </si>
  <si>
    <t xml:space="preserve"> Annuitetsfaktor</t>
  </si>
  <si>
    <t>Nutidsværdi</t>
  </si>
  <si>
    <t>Diskonteringsfaktor</t>
  </si>
  <si>
    <r>
      <t>1,10</t>
    </r>
    <r>
      <rPr>
        <b/>
        <vertAlign val="superscript"/>
        <sz val="10"/>
        <rFont val="Arial"/>
        <family val="2"/>
      </rPr>
      <t>n</t>
    </r>
  </si>
  <si>
    <t xml:space="preserve"> Forrentningsfaktor</t>
  </si>
  <si>
    <t>Annuitet, PMT</t>
  </si>
  <si>
    <t>Slutværdi</t>
  </si>
  <si>
    <t xml:space="preserve">  Bemærk minustegnet foran ydelsen.</t>
  </si>
  <si>
    <t xml:space="preserve">  Derved skiftes fortegn fra minus til plus.</t>
  </si>
  <si>
    <t>og dernæst vælge tal. Decimalerne justeres efter ønske.</t>
  </si>
  <si>
    <t>Dansk version:</t>
  </si>
  <si>
    <t>Kapitel 0. Rentesregning.   Se bogen  "Investering og Finansiering", appendix,  med formler etc.</t>
  </si>
  <si>
    <t>Eksempel 3. Nutidsværdi af en annuitet med 4 betalinger på hver 1 kr. Rente 10% = 0,10.</t>
  </si>
  <si>
    <r>
      <t xml:space="preserve"> 1,10 </t>
    </r>
    <r>
      <rPr>
        <b/>
        <vertAlign val="superscript"/>
        <sz val="10"/>
        <rFont val="Arial"/>
        <family val="2"/>
      </rPr>
      <t>- n</t>
    </r>
  </si>
  <si>
    <t>Eksempel 1. Beløb på 1 kr ført frem i tid. Rente 10% = 0,10. Faktoren 1 + i = 1 + 0,10 = 1,10</t>
  </si>
  <si>
    <t>Her er brugt formel.</t>
  </si>
  <si>
    <t>Eksempel  1. Tilbage i tid.  Beregning af nutidsværdi.</t>
  </si>
  <si>
    <t>Beregnet</t>
  </si>
  <si>
    <t>Eksempel  2. Nutidsværdiberegning af 5 beløb af varierende størrelse.</t>
  </si>
  <si>
    <t xml:space="preserve"> </t>
  </si>
  <si>
    <t>Fordelen ved at anvende formler er, at man selv styrer beregningerne.</t>
  </si>
  <si>
    <t>Eksempel 2. Beløb på 1 kr ført tilbage i tid. Rente 10%.  Som decimalbrøk 0,10.</t>
  </si>
  <si>
    <t>Eksempel 4. Omregning af et beløb på 1 kr. til en annuitet over 4 terminer. Rente 10%.</t>
  </si>
  <si>
    <t>Eksempel 5. Slutværdi af en annuitet på 1 kr. Varierende længde på annuiteten. Rente 10%.</t>
  </si>
  <si>
    <t>Opgave: Beregn nutidsværdien af et beløb på 1000 kr. i tidspunkt 1. Renten er 10%.</t>
  </si>
  <si>
    <t>PV     =</t>
  </si>
  <si>
    <t>Eller man går ind i NPV-programmet. Under Rate klikker man på celle B4,</t>
  </si>
  <si>
    <t>Bemærk også, at nutidsværdiberegningsprogrammet antager, at den</t>
  </si>
  <si>
    <t>første betaling finder sted i tidspunkt 1.</t>
  </si>
  <si>
    <t>Eksempel 3. Beregning af beløb, opgjort på et fremtidigt tidspunkt.</t>
  </si>
  <si>
    <r>
      <rPr>
        <b/>
        <sz val="10"/>
        <rFont val="Arial"/>
        <family val="2"/>
      </rPr>
      <t>Dernæst</t>
    </r>
    <r>
      <rPr>
        <sz val="10"/>
        <rFont val="Arial"/>
      </rPr>
      <t xml:space="preserve"> ganger man denne nutidsværdi med 1,10 opløftet til sjette potens.</t>
    </r>
  </si>
  <si>
    <r>
      <rPr>
        <b/>
        <sz val="10"/>
        <rFont val="Arial"/>
        <family val="2"/>
      </rPr>
      <t>Først</t>
    </r>
    <r>
      <rPr>
        <sz val="10"/>
        <rFont val="Arial"/>
        <family val="2"/>
      </rPr>
      <t xml:space="preserve"> beregnes</t>
    </r>
  </si>
  <si>
    <t>Indtastning som vist i skemaet.</t>
  </si>
  <si>
    <r>
      <rPr>
        <b/>
        <sz val="10"/>
        <rFont val="Arial"/>
        <family val="2"/>
      </rPr>
      <t>Alternativet</t>
    </r>
    <r>
      <rPr>
        <sz val="10"/>
        <rFont val="Arial"/>
      </rPr>
      <t xml:space="preserve"> er, at beløbene føres frem enkeltvis til tidspunkt 6. </t>
    </r>
  </si>
  <si>
    <t xml:space="preserve">  =  C17</t>
  </si>
  <si>
    <t>og dernæst kopiere formlen ind i denne boks.</t>
  </si>
  <si>
    <t>Annuitetsberegninger</t>
  </si>
  <si>
    <t>Dansk version: Gå ind i</t>
  </si>
  <si>
    <t xml:space="preserve"> Formler  -  Indsæt funktion</t>
  </si>
  <si>
    <r>
      <t xml:space="preserve"> -  F</t>
    </r>
    <r>
      <rPr>
        <b/>
        <sz val="11"/>
        <rFont val="Arial"/>
        <family val="2"/>
      </rPr>
      <t xml:space="preserve">inansiel </t>
    </r>
    <r>
      <rPr>
        <sz val="11"/>
        <rFont val="Arial"/>
        <family val="2"/>
      </rPr>
      <t>-  N</t>
    </r>
    <r>
      <rPr>
        <b/>
        <sz val="11"/>
        <rFont val="Arial"/>
        <family val="2"/>
      </rPr>
      <t>utidsværdi</t>
    </r>
  </si>
  <si>
    <t>Eksempel 4. Beregning af nuværdi og af slutværdi.</t>
  </si>
  <si>
    <t>Formler - Indsæt funktion - Finansiel - Nutidsværdi</t>
  </si>
  <si>
    <t>De anvendte formler er vist ved først at indsætte en tekstboks</t>
  </si>
  <si>
    <t>Resultatcellerne er formateret ved at gå ind i startsiden under Formater - Celler,</t>
  </si>
  <si>
    <t>Eksempel 5. Omregning af en nutidsværdi til en annuitet. Der anvendes programmet YDELSE.</t>
  </si>
  <si>
    <t>årlige ydelse, der skal betales for at forrente og afdrage et lån på her 75.816 kr.</t>
  </si>
  <si>
    <t>I Excel betegenes annuiteten ydelse, fordi annuitetenpå 20.000 kr. svarer til den</t>
  </si>
  <si>
    <t>En ydelse er penge ud, og derfor er fortegnet som standard negativt.</t>
  </si>
</sst>
</file>

<file path=xl/styles.xml><?xml version="1.0" encoding="utf-8"?>
<styleSheet xmlns="http://schemas.openxmlformats.org/spreadsheetml/2006/main">
  <numFmts count="8">
    <numFmt numFmtId="8" formatCode="&quot;kr.&quot;\ #,##0.00;[Red]&quot;kr.&quot;\ \-#,##0.00"/>
    <numFmt numFmtId="167" formatCode="&quot;kr&quot;\ #,##0.00;[Red]&quot;kr&quot;\ \-#,##0.00"/>
    <numFmt numFmtId="173" formatCode="&quot;kr&quot;\ #,##0.00_);[Red]\(&quot;kr&quot;\ #,##0.00\)"/>
    <numFmt numFmtId="177" formatCode="_(* #,##0.00_);_(* \(#,##0.00\);_(* &quot;-&quot;??_);_(@_)"/>
    <numFmt numFmtId="178" formatCode="0.000"/>
    <numFmt numFmtId="179" formatCode="0.0000"/>
    <numFmt numFmtId="180" formatCode="0.00000"/>
    <numFmt numFmtId="184" formatCode="#,##0_ ;\-#,##0\ 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0" fontId="8" fillId="0" borderId="0"/>
  </cellStyleXfs>
  <cellXfs count="1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9" fontId="4" fillId="0" borderId="0" xfId="0" applyNumberFormat="1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173" fontId="8" fillId="0" borderId="0" xfId="0" applyNumberFormat="1" applyFont="1"/>
    <xf numFmtId="9" fontId="8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40" fontId="0" fillId="0" borderId="0" xfId="0" applyNumberFormat="1"/>
    <xf numFmtId="0" fontId="3" fillId="0" borderId="0" xfId="0" applyFont="1" applyAlignment="1">
      <alignment horizontal="center"/>
    </xf>
    <xf numFmtId="40" fontId="3" fillId="0" borderId="0" xfId="0" applyNumberFormat="1" applyFont="1"/>
    <xf numFmtId="2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8" xfId="0" applyNumberFormat="1" applyBorder="1"/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9" fontId="0" fillId="0" borderId="5" xfId="0" applyNumberFormat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2" fontId="0" fillId="0" borderId="7" xfId="0" applyNumberFormat="1" applyBorder="1"/>
    <xf numFmtId="0" fontId="0" fillId="0" borderId="4" xfId="0" applyBorder="1" applyAlignment="1">
      <alignment horizontal="center"/>
    </xf>
    <xf numFmtId="179" fontId="0" fillId="0" borderId="4" xfId="0" applyNumberFormat="1" applyBorder="1" applyAlignment="1">
      <alignment horizontal="center"/>
    </xf>
    <xf numFmtId="1" fontId="0" fillId="0" borderId="8" xfId="0" applyNumberFormat="1" applyBorder="1"/>
    <xf numFmtId="0" fontId="0" fillId="0" borderId="1" xfId="0" applyBorder="1" applyAlignment="1">
      <alignment horizontal="center"/>
    </xf>
    <xf numFmtId="0" fontId="8" fillId="0" borderId="0" xfId="2"/>
    <xf numFmtId="0" fontId="8" fillId="0" borderId="1" xfId="2" applyBorder="1"/>
    <xf numFmtId="2" fontId="8" fillId="0" borderId="9" xfId="2" applyNumberFormat="1" applyBorder="1" applyAlignment="1">
      <alignment horizontal="right"/>
    </xf>
    <xf numFmtId="0" fontId="8" fillId="0" borderId="9" xfId="2" applyBorder="1" applyAlignment="1">
      <alignment horizontal="right"/>
    </xf>
    <xf numFmtId="0" fontId="8" fillId="0" borderId="8" xfId="2" applyBorder="1"/>
    <xf numFmtId="2" fontId="8" fillId="0" borderId="10" xfId="2" applyNumberFormat="1" applyBorder="1" applyAlignment="1">
      <alignment horizontal="right"/>
    </xf>
    <xf numFmtId="0" fontId="8" fillId="0" borderId="10" xfId="2" applyBorder="1" applyAlignment="1">
      <alignment horizontal="right"/>
    </xf>
    <xf numFmtId="0" fontId="3" fillId="0" borderId="9" xfId="2" applyFont="1" applyBorder="1" applyAlignment="1">
      <alignment horizontal="right"/>
    </xf>
    <xf numFmtId="0" fontId="8" fillId="0" borderId="7" xfId="2" applyBorder="1"/>
    <xf numFmtId="0" fontId="3" fillId="0" borderId="11" xfId="2" applyFont="1" applyBorder="1" applyAlignment="1">
      <alignment horizontal="right"/>
    </xf>
    <xf numFmtId="0" fontId="3" fillId="0" borderId="11" xfId="2" applyFont="1" applyBorder="1"/>
    <xf numFmtId="0" fontId="8" fillId="2" borderId="1" xfId="2" applyFill="1" applyBorder="1"/>
    <xf numFmtId="0" fontId="8" fillId="2" borderId="12" xfId="2" applyFill="1" applyBorder="1"/>
    <xf numFmtId="0" fontId="8" fillId="2" borderId="9" xfId="2" applyFill="1" applyBorder="1"/>
    <xf numFmtId="0" fontId="8" fillId="2" borderId="8" xfId="2" applyFill="1" applyBorder="1"/>
    <xf numFmtId="0" fontId="8" fillId="2" borderId="0" xfId="2" applyFill="1" applyBorder="1"/>
    <xf numFmtId="0" fontId="8" fillId="2" borderId="10" xfId="2" applyFill="1" applyBorder="1"/>
    <xf numFmtId="0" fontId="8" fillId="3" borderId="2" xfId="2" applyFill="1" applyBorder="1"/>
    <xf numFmtId="180" fontId="8" fillId="3" borderId="13" xfId="2" applyNumberFormat="1" applyFill="1" applyBorder="1"/>
    <xf numFmtId="0" fontId="8" fillId="3" borderId="13" xfId="2" applyFill="1" applyBorder="1"/>
    <xf numFmtId="0" fontId="8" fillId="3" borderId="1" xfId="2" applyFill="1" applyBorder="1"/>
    <xf numFmtId="0" fontId="3" fillId="3" borderId="9" xfId="2" applyFont="1" applyFill="1" applyBorder="1" applyAlignment="1">
      <alignment horizontal="right"/>
    </xf>
    <xf numFmtId="0" fontId="8" fillId="3" borderId="7" xfId="2" applyFill="1" applyBorder="1"/>
    <xf numFmtId="0" fontId="3" fillId="3" borderId="11" xfId="2" applyFont="1" applyFill="1" applyBorder="1"/>
    <xf numFmtId="0" fontId="8" fillId="2" borderId="7" xfId="2" applyFill="1" applyBorder="1"/>
    <xf numFmtId="0" fontId="8" fillId="2" borderId="14" xfId="2" applyFill="1" applyBorder="1"/>
    <xf numFmtId="0" fontId="8" fillId="2" borderId="14" xfId="2" applyFill="1" applyBorder="1" applyAlignment="1">
      <alignment horizontal="right"/>
    </xf>
    <xf numFmtId="0" fontId="8" fillId="2" borderId="11" xfId="2" applyFill="1" applyBorder="1"/>
    <xf numFmtId="0" fontId="8" fillId="0" borderId="0" xfId="2" applyBorder="1"/>
    <xf numFmtId="0" fontId="8" fillId="0" borderId="0" xfId="2" applyFill="1"/>
    <xf numFmtId="0" fontId="8" fillId="0" borderId="1" xfId="2" applyFill="1" applyBorder="1"/>
    <xf numFmtId="2" fontId="8" fillId="0" borderId="9" xfId="2" applyNumberFormat="1" applyFill="1" applyBorder="1" applyAlignment="1">
      <alignment horizontal="right"/>
    </xf>
    <xf numFmtId="0" fontId="8" fillId="0" borderId="9" xfId="2" applyFill="1" applyBorder="1" applyAlignment="1">
      <alignment horizontal="right"/>
    </xf>
    <xf numFmtId="0" fontId="8" fillId="0" borderId="8" xfId="2" applyFill="1" applyBorder="1"/>
    <xf numFmtId="2" fontId="8" fillId="0" borderId="10" xfId="2" applyNumberFormat="1" applyFill="1" applyBorder="1" applyAlignment="1">
      <alignment horizontal="right"/>
    </xf>
    <xf numFmtId="0" fontId="8" fillId="0" borderId="10" xfId="2" applyFill="1" applyBorder="1" applyAlignment="1">
      <alignment horizontal="right"/>
    </xf>
    <xf numFmtId="0" fontId="3" fillId="0" borderId="9" xfId="2" applyFont="1" applyFill="1" applyBorder="1" applyAlignment="1">
      <alignment horizontal="right"/>
    </xf>
    <xf numFmtId="0" fontId="8" fillId="0" borderId="7" xfId="2" applyFill="1" applyBorder="1"/>
    <xf numFmtId="0" fontId="3" fillId="0" borderId="11" xfId="2" applyFont="1" applyFill="1" applyBorder="1"/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/>
    <xf numFmtId="0" fontId="0" fillId="0" borderId="5" xfId="0" applyBorder="1"/>
    <xf numFmtId="3" fontId="0" fillId="0" borderId="5" xfId="0" applyNumberFormat="1" applyBorder="1"/>
    <xf numFmtId="3" fontId="0" fillId="0" borderId="4" xfId="0" applyNumberFormat="1" applyBorder="1"/>
    <xf numFmtId="0" fontId="8" fillId="0" borderId="13" xfId="0" applyFont="1" applyBorder="1" applyAlignment="1">
      <alignment horizontal="center"/>
    </xf>
    <xf numFmtId="9" fontId="3" fillId="0" borderId="3" xfId="0" applyNumberFormat="1" applyFont="1" applyBorder="1" applyAlignment="1">
      <alignment horizontal="center"/>
    </xf>
    <xf numFmtId="184" fontId="3" fillId="0" borderId="3" xfId="0" applyNumberFormat="1" applyFont="1" applyBorder="1"/>
    <xf numFmtId="184" fontId="0" fillId="0" borderId="5" xfId="0" applyNumberFormat="1" applyBorder="1"/>
    <xf numFmtId="167" fontId="0" fillId="0" borderId="0" xfId="0" applyNumberFormat="1"/>
    <xf numFmtId="2" fontId="0" fillId="0" borderId="0" xfId="0" applyNumberFormat="1"/>
    <xf numFmtId="0" fontId="11" fillId="0" borderId="0" xfId="2" applyFont="1"/>
    <xf numFmtId="0" fontId="12" fillId="0" borderId="0" xfId="2" applyFont="1"/>
    <xf numFmtId="0" fontId="8" fillId="0" borderId="9" xfId="0" applyFont="1" applyBorder="1"/>
    <xf numFmtId="0" fontId="8" fillId="0" borderId="12" xfId="0" applyFont="1" applyBorder="1"/>
    <xf numFmtId="0" fontId="3" fillId="0" borderId="12" xfId="0" applyFont="1" applyBorder="1" applyAlignment="1">
      <alignment horizontal="right"/>
    </xf>
    <xf numFmtId="2" fontId="3" fillId="0" borderId="1" xfId="0" applyNumberFormat="1" applyFont="1" applyBorder="1"/>
    <xf numFmtId="0" fontId="8" fillId="0" borderId="4" xfId="0" applyFont="1" applyBorder="1" applyAlignment="1">
      <alignment horizontal="left"/>
    </xf>
    <xf numFmtId="178" fontId="8" fillId="0" borderId="5" xfId="0" applyNumberFormat="1" applyFont="1" applyBorder="1"/>
    <xf numFmtId="178" fontId="8" fillId="0" borderId="4" xfId="0" applyNumberFormat="1" applyFont="1" applyBorder="1"/>
    <xf numFmtId="167" fontId="8" fillId="0" borderId="6" xfId="0" applyNumberFormat="1" applyFont="1" applyBorder="1"/>
    <xf numFmtId="2" fontId="8" fillId="0" borderId="5" xfId="0" applyNumberFormat="1" applyFont="1" applyBorder="1"/>
    <xf numFmtId="1" fontId="8" fillId="0" borderId="5" xfId="0" applyNumberFormat="1" applyFont="1" applyBorder="1"/>
    <xf numFmtId="2" fontId="8" fillId="0" borderId="4" xfId="0" applyNumberFormat="1" applyFont="1" applyBorder="1"/>
    <xf numFmtId="2" fontId="5" fillId="0" borderId="0" xfId="0" applyNumberFormat="1" applyFont="1"/>
    <xf numFmtId="2" fontId="13" fillId="0" borderId="15" xfId="0" applyNumberFormat="1" applyFont="1" applyBorder="1"/>
    <xf numFmtId="177" fontId="13" fillId="0" borderId="15" xfId="1" applyFont="1" applyBorder="1" applyAlignment="1">
      <alignment horizontal="center" vertical="center"/>
    </xf>
    <xf numFmtId="0" fontId="13" fillId="0" borderId="0" xfId="0" applyFont="1"/>
    <xf numFmtId="3" fontId="0" fillId="0" borderId="5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8" fontId="0" fillId="0" borderId="0" xfId="0" applyNumberFormat="1"/>
  </cellXfs>
  <cellStyles count="3">
    <cellStyle name="1000-sep (2 dec)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245745</xdr:colOff>
      <xdr:row>4</xdr:row>
      <xdr:rowOff>9525</xdr:rowOff>
    </xdr:from>
    <xdr:to>
      <xdr:col>7</xdr:col>
      <xdr:colOff>596265</xdr:colOff>
      <xdr:row>11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86125" y="495300"/>
          <a:ext cx="1562100" cy="122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=  1,10 ^ B6</a:t>
          </a:r>
        </a:p>
        <a:p>
          <a:pPr algn="l" rtl="0">
            <a:defRPr sz="1000"/>
          </a:pP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Formlen kopieres ind i de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følgende celler ved at 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trække i den sorte firkant 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nederst til højre i cellen</a:t>
          </a: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236220</xdr:colOff>
      <xdr:row>5</xdr:row>
      <xdr:rowOff>99060</xdr:rowOff>
    </xdr:from>
    <xdr:to>
      <xdr:col>5</xdr:col>
      <xdr:colOff>91440</xdr:colOff>
      <xdr:row>5</xdr:row>
      <xdr:rowOff>99060</xdr:rowOff>
    </xdr:to>
    <xdr:sp macro="" textlink="">
      <xdr:nvSpPr>
        <xdr:cNvPr id="4538" name="Line 4"/>
        <xdr:cNvSpPr>
          <a:spLocks noChangeShapeType="1"/>
        </xdr:cNvSpPr>
      </xdr:nvSpPr>
      <xdr:spPr bwMode="auto">
        <a:xfrm flipH="1">
          <a:off x="2735580" y="1074420"/>
          <a:ext cx="48006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243840</xdr:colOff>
      <xdr:row>17</xdr:row>
      <xdr:rowOff>91440</xdr:rowOff>
    </xdr:from>
    <xdr:to>
      <xdr:col>5</xdr:col>
      <xdr:colOff>106680</xdr:colOff>
      <xdr:row>17</xdr:row>
      <xdr:rowOff>91440</xdr:rowOff>
    </xdr:to>
    <xdr:sp macro="" textlink="">
      <xdr:nvSpPr>
        <xdr:cNvPr id="4539" name="Line 5"/>
        <xdr:cNvSpPr>
          <a:spLocks noChangeShapeType="1"/>
        </xdr:cNvSpPr>
      </xdr:nvSpPr>
      <xdr:spPr bwMode="auto">
        <a:xfrm flipH="1">
          <a:off x="2743200" y="3108960"/>
          <a:ext cx="4876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207645</xdr:colOff>
      <xdr:row>16</xdr:row>
      <xdr:rowOff>55245</xdr:rowOff>
    </xdr:from>
    <xdr:to>
      <xdr:col>7</xdr:col>
      <xdr:colOff>577197</xdr:colOff>
      <xdr:row>24</xdr:row>
      <xdr:rowOff>9525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3248025" y="2476500"/>
          <a:ext cx="1581150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= 1,10 ^ − B18</a:t>
          </a:r>
        </a:p>
        <a:p>
          <a:pPr algn="l" rtl="0">
            <a:defRPr sz="1000"/>
          </a:pP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Formlen kopieres ind i de 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følgende celler ved at 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trække i den sorte firkant 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nederst til højre i cellen</a:t>
          </a: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219075</xdr:colOff>
      <xdr:row>36</xdr:row>
      <xdr:rowOff>142875</xdr:rowOff>
    </xdr:from>
    <xdr:to>
      <xdr:col>7</xdr:col>
      <xdr:colOff>520103</xdr:colOff>
      <xdr:row>39</xdr:row>
      <xdr:rowOff>57150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3267075" y="5810250"/>
          <a:ext cx="150495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Cellens formel</a:t>
          </a: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=  0,1 / (1 - 1,10^- 4 )</a:t>
          </a:r>
        </a:p>
      </xdr:txBody>
    </xdr:sp>
    <xdr:clientData/>
  </xdr:twoCellAnchor>
  <xdr:twoCellAnchor>
    <xdr:from>
      <xdr:col>4</xdr:col>
      <xdr:colOff>236220</xdr:colOff>
      <xdr:row>38</xdr:row>
      <xdr:rowOff>68580</xdr:rowOff>
    </xdr:from>
    <xdr:to>
      <xdr:col>5</xdr:col>
      <xdr:colOff>99060</xdr:colOff>
      <xdr:row>38</xdr:row>
      <xdr:rowOff>68580</xdr:rowOff>
    </xdr:to>
    <xdr:sp macro="" textlink="">
      <xdr:nvSpPr>
        <xdr:cNvPr id="4542" name="Line 8"/>
        <xdr:cNvSpPr>
          <a:spLocks noChangeShapeType="1"/>
        </xdr:cNvSpPr>
      </xdr:nvSpPr>
      <xdr:spPr bwMode="auto">
        <a:xfrm flipH="1">
          <a:off x="2735580" y="6606540"/>
          <a:ext cx="4876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219075</xdr:colOff>
      <xdr:row>28</xdr:row>
      <xdr:rowOff>142875</xdr:rowOff>
    </xdr:from>
    <xdr:to>
      <xdr:col>7</xdr:col>
      <xdr:colOff>520103</xdr:colOff>
      <xdr:row>31</xdr:row>
      <xdr:rowOff>57150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3267075" y="4514850"/>
          <a:ext cx="1504950" cy="4000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Cellens formel</a:t>
          </a: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=  (1 - 1,10^- 4 ) / 0,1</a:t>
          </a:r>
        </a:p>
      </xdr:txBody>
    </xdr:sp>
    <xdr:clientData/>
  </xdr:twoCellAnchor>
  <xdr:twoCellAnchor>
    <xdr:from>
      <xdr:col>4</xdr:col>
      <xdr:colOff>236220</xdr:colOff>
      <xdr:row>30</xdr:row>
      <xdr:rowOff>68580</xdr:rowOff>
    </xdr:from>
    <xdr:to>
      <xdr:col>5</xdr:col>
      <xdr:colOff>99060</xdr:colOff>
      <xdr:row>30</xdr:row>
      <xdr:rowOff>68580</xdr:rowOff>
    </xdr:to>
    <xdr:sp macro="" textlink="">
      <xdr:nvSpPr>
        <xdr:cNvPr id="4544" name="Line 10"/>
        <xdr:cNvSpPr>
          <a:spLocks noChangeShapeType="1"/>
        </xdr:cNvSpPr>
      </xdr:nvSpPr>
      <xdr:spPr bwMode="auto">
        <a:xfrm flipH="1">
          <a:off x="2735580" y="5265420"/>
          <a:ext cx="4876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243840</xdr:colOff>
      <xdr:row>45</xdr:row>
      <xdr:rowOff>91440</xdr:rowOff>
    </xdr:from>
    <xdr:to>
      <xdr:col>5</xdr:col>
      <xdr:colOff>106680</xdr:colOff>
      <xdr:row>45</xdr:row>
      <xdr:rowOff>91440</xdr:rowOff>
    </xdr:to>
    <xdr:sp macro="" textlink="">
      <xdr:nvSpPr>
        <xdr:cNvPr id="4545" name="Line 11"/>
        <xdr:cNvSpPr>
          <a:spLocks noChangeShapeType="1"/>
        </xdr:cNvSpPr>
      </xdr:nvSpPr>
      <xdr:spPr bwMode="auto">
        <a:xfrm flipH="1">
          <a:off x="2743200" y="7802880"/>
          <a:ext cx="48768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207645</xdr:colOff>
      <xdr:row>43</xdr:row>
      <xdr:rowOff>66675</xdr:rowOff>
    </xdr:from>
    <xdr:to>
      <xdr:col>7</xdr:col>
      <xdr:colOff>577197</xdr:colOff>
      <xdr:row>52</xdr:row>
      <xdr:rowOff>9525</xdr:rowOff>
    </xdr:to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3248025" y="6867525"/>
          <a:ext cx="1581150" cy="1400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Cellens formel</a:t>
          </a: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= ((1,10 ^  B46) - 1 / 0,10</a:t>
          </a:r>
        </a:p>
        <a:p>
          <a:pPr algn="l" rtl="0">
            <a:defRPr sz="1000"/>
          </a:pP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000" b="1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Formlen kopieres ind i de 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følgende celler ved at 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trække i den sorte firkant </a:t>
          </a:r>
        </a:p>
        <a:p>
          <a:pPr algn="l" rtl="0">
            <a:defRPr sz="1000"/>
          </a:pPr>
          <a:r>
            <a:rPr lang="da-DK" sz="1000" b="0" i="0" strike="noStrike">
              <a:solidFill>
                <a:srgbClr val="000000"/>
              </a:solidFill>
              <a:latin typeface="Arial"/>
              <a:cs typeface="Arial"/>
            </a:rPr>
            <a:t> nederst til højre i cellen</a:t>
          </a: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678180</xdr:colOff>
      <xdr:row>10</xdr:row>
      <xdr:rowOff>83820</xdr:rowOff>
    </xdr:from>
    <xdr:to>
      <xdr:col>6</xdr:col>
      <xdr:colOff>586740</xdr:colOff>
      <xdr:row>25</xdr:row>
      <xdr:rowOff>38100</xdr:rowOff>
    </xdr:to>
    <xdr:pic>
      <xdr:nvPicPr>
        <xdr:cNvPr id="120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" y="1836420"/>
          <a:ext cx="3909060" cy="24688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685800</xdr:colOff>
      <xdr:row>39</xdr:row>
      <xdr:rowOff>76200</xdr:rowOff>
    </xdr:from>
    <xdr:to>
      <xdr:col>7</xdr:col>
      <xdr:colOff>22860</xdr:colOff>
      <xdr:row>54</xdr:row>
      <xdr:rowOff>68580</xdr:rowOff>
    </xdr:to>
    <xdr:pic>
      <xdr:nvPicPr>
        <xdr:cNvPr id="120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6728460"/>
          <a:ext cx="3947160" cy="25069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548640</xdr:colOff>
      <xdr:row>10</xdr:row>
      <xdr:rowOff>22860</xdr:rowOff>
    </xdr:from>
    <xdr:to>
      <xdr:col>15</xdr:col>
      <xdr:colOff>152400</xdr:colOff>
      <xdr:row>27</xdr:row>
      <xdr:rowOff>83820</xdr:rowOff>
    </xdr:to>
    <xdr:pic>
      <xdr:nvPicPr>
        <xdr:cNvPr id="1204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07380" y="1775460"/>
          <a:ext cx="4335780" cy="29489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746760</xdr:colOff>
      <xdr:row>39</xdr:row>
      <xdr:rowOff>7620</xdr:rowOff>
    </xdr:from>
    <xdr:to>
      <xdr:col>15</xdr:col>
      <xdr:colOff>457200</xdr:colOff>
      <xdr:row>56</xdr:row>
      <xdr:rowOff>99060</xdr:rowOff>
    </xdr:to>
    <xdr:pic>
      <xdr:nvPicPr>
        <xdr:cNvPr id="12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05500" y="6659880"/>
          <a:ext cx="4442460" cy="29413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18</xdr:row>
      <xdr:rowOff>76200</xdr:rowOff>
    </xdr:from>
    <xdr:to>
      <xdr:col>7</xdr:col>
      <xdr:colOff>137160</xdr:colOff>
      <xdr:row>34</xdr:row>
      <xdr:rowOff>30480</xdr:rowOff>
    </xdr:to>
    <xdr:pic>
      <xdr:nvPicPr>
        <xdr:cNvPr id="226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" y="3154680"/>
          <a:ext cx="4107180" cy="26365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533400</xdr:colOff>
      <xdr:row>17</xdr:row>
      <xdr:rowOff>106680</xdr:rowOff>
    </xdr:from>
    <xdr:to>
      <xdr:col>17</xdr:col>
      <xdr:colOff>213360</xdr:colOff>
      <xdr:row>36</xdr:row>
      <xdr:rowOff>45720</xdr:rowOff>
    </xdr:to>
    <xdr:pic>
      <xdr:nvPicPr>
        <xdr:cNvPr id="226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03620" y="3017520"/>
          <a:ext cx="5166360" cy="3124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381000</xdr:colOff>
      <xdr:row>38</xdr:row>
      <xdr:rowOff>175260</xdr:rowOff>
    </xdr:from>
    <xdr:to>
      <xdr:col>2</xdr:col>
      <xdr:colOff>388620</xdr:colOff>
      <xdr:row>39</xdr:row>
      <xdr:rowOff>160020</xdr:rowOff>
    </xdr:to>
    <xdr:sp macro="" textlink="">
      <xdr:nvSpPr>
        <xdr:cNvPr id="2267" name="Line 4"/>
        <xdr:cNvSpPr>
          <a:spLocks noChangeShapeType="1"/>
        </xdr:cNvSpPr>
      </xdr:nvSpPr>
      <xdr:spPr bwMode="auto">
        <a:xfrm flipH="1" flipV="1">
          <a:off x="1943100" y="6614160"/>
          <a:ext cx="7620" cy="16764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320040</xdr:colOff>
      <xdr:row>38</xdr:row>
      <xdr:rowOff>167640</xdr:rowOff>
    </xdr:from>
    <xdr:to>
      <xdr:col>1</xdr:col>
      <xdr:colOff>327660</xdr:colOff>
      <xdr:row>39</xdr:row>
      <xdr:rowOff>152400</xdr:rowOff>
    </xdr:to>
    <xdr:sp macro="" textlink="">
      <xdr:nvSpPr>
        <xdr:cNvPr id="2268" name="Line 4"/>
        <xdr:cNvSpPr>
          <a:spLocks noChangeShapeType="1"/>
        </xdr:cNvSpPr>
      </xdr:nvSpPr>
      <xdr:spPr bwMode="auto">
        <a:xfrm flipH="1" flipV="1">
          <a:off x="1272540" y="6606540"/>
          <a:ext cx="7620" cy="16764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148590</xdr:colOff>
      <xdr:row>14</xdr:row>
      <xdr:rowOff>87630</xdr:rowOff>
    </xdr:from>
    <xdr:to>
      <xdr:col>6</xdr:col>
      <xdr:colOff>457200</xdr:colOff>
      <xdr:row>16</xdr:row>
      <xdr:rowOff>68580</xdr:rowOff>
    </xdr:to>
    <xdr:sp macro="" textlink="">
      <xdr:nvSpPr>
        <xdr:cNvPr id="2" name="Tekstboks 1"/>
        <xdr:cNvSpPr txBox="1"/>
      </xdr:nvSpPr>
      <xdr:spPr>
        <a:xfrm>
          <a:off x="2282190" y="2495550"/>
          <a:ext cx="2137410" cy="316230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da-DK" sz="1200">
              <a:solidFill>
                <a:schemeClr val="dk1"/>
              </a:solidFill>
              <a:latin typeface="+mn-lt"/>
              <a:ea typeface="+mn-ea"/>
              <a:cs typeface="+mn-cs"/>
            </a:rPr>
            <a:t>=  NUTIDSVÆRDI(C3;C10:C14)</a:t>
          </a:r>
        </a:p>
      </xdr:txBody>
    </xdr:sp>
    <xdr:clientData/>
  </xdr:twoCellAnchor>
  <xdr:twoCellAnchor>
    <xdr:from>
      <xdr:col>3</xdr:col>
      <xdr:colOff>171450</xdr:colOff>
      <xdr:row>18</xdr:row>
      <xdr:rowOff>93344</xdr:rowOff>
    </xdr:from>
    <xdr:to>
      <xdr:col>6</xdr:col>
      <xdr:colOff>142875</xdr:colOff>
      <xdr:row>20</xdr:row>
      <xdr:rowOff>64769</xdr:rowOff>
    </xdr:to>
    <xdr:sp macro="" textlink="">
      <xdr:nvSpPr>
        <xdr:cNvPr id="3" name="Tekstboks 2"/>
        <xdr:cNvSpPr txBox="1"/>
      </xdr:nvSpPr>
      <xdr:spPr>
        <a:xfrm>
          <a:off x="2305050" y="3171824"/>
          <a:ext cx="1800225" cy="30670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da-DK" sz="1200"/>
            <a:t>= C16 * (1+C3)^B14</a:t>
          </a:r>
        </a:p>
      </xdr:txBody>
    </xdr:sp>
    <xdr:clientData/>
  </xdr:twoCellAnchor>
  <xdr:twoCellAnchor>
    <xdr:from>
      <xdr:col>3</xdr:col>
      <xdr:colOff>224790</xdr:colOff>
      <xdr:row>37</xdr:row>
      <xdr:rowOff>28577</xdr:rowOff>
    </xdr:from>
    <xdr:to>
      <xdr:col>6</xdr:col>
      <xdr:colOff>144780</xdr:colOff>
      <xdr:row>38</xdr:row>
      <xdr:rowOff>160021</xdr:rowOff>
    </xdr:to>
    <xdr:sp macro="" textlink="">
      <xdr:nvSpPr>
        <xdr:cNvPr id="4" name="Tekstboks 3"/>
        <xdr:cNvSpPr txBox="1"/>
      </xdr:nvSpPr>
      <xdr:spPr>
        <a:xfrm>
          <a:off x="2358390" y="6322697"/>
          <a:ext cx="1748790" cy="299084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/>
          <a:r>
            <a:rPr lang="da-DK" sz="1200">
              <a:solidFill>
                <a:schemeClr val="dk1"/>
              </a:solidFill>
              <a:latin typeface="+mn-lt"/>
              <a:ea typeface="+mn-ea"/>
              <a:cs typeface="+mn-cs"/>
            </a:rPr>
            <a:t>=  - YDELSE(C3;B37;C32)</a:t>
          </a:r>
        </a:p>
      </xdr:txBody>
    </xdr:sp>
    <xdr:clientData/>
  </xdr:twoCellAnchor>
  <xdr:twoCellAnchor editAs="oneCell">
    <xdr:from>
      <xdr:col>6</xdr:col>
      <xdr:colOff>579120</xdr:colOff>
      <xdr:row>2</xdr:row>
      <xdr:rowOff>83820</xdr:rowOff>
    </xdr:from>
    <xdr:to>
      <xdr:col>13</xdr:col>
      <xdr:colOff>510540</xdr:colOff>
      <xdr:row>19</xdr:row>
      <xdr:rowOff>106680</xdr:rowOff>
    </xdr:to>
    <xdr:pic>
      <xdr:nvPicPr>
        <xdr:cNvPr id="3207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1520" y="449580"/>
          <a:ext cx="4594860" cy="29032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</xdr:colOff>
      <xdr:row>29</xdr:row>
      <xdr:rowOff>45720</xdr:rowOff>
    </xdr:from>
    <xdr:to>
      <xdr:col>13</xdr:col>
      <xdr:colOff>449580</xdr:colOff>
      <xdr:row>43</xdr:row>
      <xdr:rowOff>76200</xdr:rowOff>
    </xdr:to>
    <xdr:pic>
      <xdr:nvPicPr>
        <xdr:cNvPr id="3208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87240" y="4998720"/>
          <a:ext cx="4488180" cy="237744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A15" sqref="A15"/>
    </sheetView>
  </sheetViews>
  <sheetFormatPr defaultColWidth="9.109375" defaultRowHeight="13.2"/>
  <cols>
    <col min="1" max="16384" width="9.109375" style="41"/>
  </cols>
  <sheetData>
    <row r="1" spans="1:8" ht="17.399999999999999">
      <c r="A1" s="94" t="s">
        <v>37</v>
      </c>
    </row>
    <row r="2" spans="1:8" ht="17.399999999999999">
      <c r="A2" s="94"/>
    </row>
    <row r="3" spans="1:8">
      <c r="A3" s="95" t="s">
        <v>40</v>
      </c>
    </row>
    <row r="4" spans="1:8">
      <c r="B4" s="51" t="s">
        <v>24</v>
      </c>
      <c r="C4" s="49"/>
      <c r="D4" s="51" t="s">
        <v>30</v>
      </c>
      <c r="E4" s="49"/>
    </row>
    <row r="5" spans="1:8" ht="15.6">
      <c r="B5" s="48" t="s">
        <v>23</v>
      </c>
      <c r="C5" s="42"/>
      <c r="D5" s="48" t="s">
        <v>29</v>
      </c>
      <c r="E5" s="42"/>
    </row>
    <row r="6" spans="1:8">
      <c r="B6" s="47">
        <v>1</v>
      </c>
      <c r="C6" s="45"/>
      <c r="D6" s="46">
        <f t="shared" ref="D6:D13" si="0">1.1^B6</f>
        <v>1.1000000000000001</v>
      </c>
      <c r="E6" s="45"/>
    </row>
    <row r="7" spans="1:8">
      <c r="B7" s="47">
        <v>2</v>
      </c>
      <c r="C7" s="45"/>
      <c r="D7" s="46">
        <f t="shared" si="0"/>
        <v>1.2100000000000002</v>
      </c>
      <c r="E7" s="45"/>
    </row>
    <row r="8" spans="1:8">
      <c r="B8" s="47">
        <v>3</v>
      </c>
      <c r="C8" s="45"/>
      <c r="D8" s="46">
        <f t="shared" si="0"/>
        <v>1.3310000000000004</v>
      </c>
      <c r="E8" s="45"/>
    </row>
    <row r="9" spans="1:8">
      <c r="B9" s="47">
        <v>4</v>
      </c>
      <c r="C9" s="45"/>
      <c r="D9" s="46">
        <f t="shared" si="0"/>
        <v>1.4641000000000004</v>
      </c>
      <c r="E9" s="45"/>
    </row>
    <row r="10" spans="1:8">
      <c r="B10" s="47">
        <v>5</v>
      </c>
      <c r="C10" s="45"/>
      <c r="D10" s="46">
        <f t="shared" si="0"/>
        <v>1.6105100000000006</v>
      </c>
      <c r="E10" s="45"/>
    </row>
    <row r="11" spans="1:8">
      <c r="B11" s="47">
        <v>10</v>
      </c>
      <c r="C11" s="45"/>
      <c r="D11" s="46">
        <f t="shared" si="0"/>
        <v>2.5937424601000019</v>
      </c>
      <c r="E11" s="45"/>
    </row>
    <row r="12" spans="1:8">
      <c r="B12" s="47">
        <v>20</v>
      </c>
      <c r="C12" s="45"/>
      <c r="D12" s="46">
        <f t="shared" si="0"/>
        <v>6.7274999493256091</v>
      </c>
      <c r="E12" s="45"/>
    </row>
    <row r="13" spans="1:8">
      <c r="B13" s="44">
        <v>40</v>
      </c>
      <c r="C13" s="42"/>
      <c r="D13" s="43">
        <f t="shared" si="0"/>
        <v>45.259255568176073</v>
      </c>
      <c r="E13" s="42"/>
    </row>
    <row r="15" spans="1:8">
      <c r="A15" s="95" t="s">
        <v>47</v>
      </c>
      <c r="B15" s="70"/>
      <c r="C15" s="70"/>
      <c r="D15" s="70"/>
      <c r="E15" s="70"/>
      <c r="F15" s="70"/>
      <c r="G15" s="70"/>
      <c r="H15" s="70"/>
    </row>
    <row r="16" spans="1:8">
      <c r="B16" s="79" t="s">
        <v>24</v>
      </c>
      <c r="C16" s="78"/>
      <c r="D16" s="79" t="s">
        <v>28</v>
      </c>
      <c r="E16" s="78"/>
      <c r="F16" s="70"/>
      <c r="G16" s="70"/>
      <c r="H16" s="70"/>
    </row>
    <row r="17" spans="1:8" ht="15.6">
      <c r="B17" s="77" t="s">
        <v>23</v>
      </c>
      <c r="C17" s="71"/>
      <c r="D17" s="77" t="s">
        <v>39</v>
      </c>
      <c r="E17" s="71"/>
      <c r="F17" s="70"/>
      <c r="G17" s="70"/>
      <c r="H17" s="70"/>
    </row>
    <row r="18" spans="1:8">
      <c r="B18" s="76">
        <v>1</v>
      </c>
      <c r="C18" s="74"/>
      <c r="D18" s="75">
        <f t="shared" ref="D18:D25" si="1">1.1^ - B18</f>
        <v>0.90909090909090906</v>
      </c>
      <c r="E18" s="74"/>
      <c r="F18" s="70"/>
      <c r="G18" s="70"/>
      <c r="H18" s="70"/>
    </row>
    <row r="19" spans="1:8">
      <c r="B19" s="76">
        <v>2</v>
      </c>
      <c r="C19" s="74"/>
      <c r="D19" s="75">
        <f t="shared" si="1"/>
        <v>0.82644628099173545</v>
      </c>
      <c r="E19" s="74"/>
      <c r="F19" s="70"/>
      <c r="G19" s="70"/>
      <c r="H19" s="70"/>
    </row>
    <row r="20" spans="1:8">
      <c r="B20" s="76">
        <v>3</v>
      </c>
      <c r="C20" s="74"/>
      <c r="D20" s="75">
        <f t="shared" si="1"/>
        <v>0.75131480090157754</v>
      </c>
      <c r="E20" s="74"/>
      <c r="F20" s="70"/>
      <c r="G20" s="70"/>
      <c r="H20" s="70"/>
    </row>
    <row r="21" spans="1:8">
      <c r="B21" s="76">
        <v>4</v>
      </c>
      <c r="C21" s="74"/>
      <c r="D21" s="75">
        <f t="shared" si="1"/>
        <v>0.68301345536507052</v>
      </c>
      <c r="E21" s="74"/>
      <c r="F21" s="70"/>
      <c r="G21" s="70"/>
      <c r="H21" s="70"/>
    </row>
    <row r="22" spans="1:8">
      <c r="B22" s="76">
        <v>5</v>
      </c>
      <c r="C22" s="74"/>
      <c r="D22" s="75">
        <f t="shared" si="1"/>
        <v>0.62092132305915493</v>
      </c>
      <c r="E22" s="74"/>
      <c r="F22" s="70"/>
      <c r="G22" s="70"/>
      <c r="H22" s="70"/>
    </row>
    <row r="23" spans="1:8">
      <c r="B23" s="76">
        <v>10</v>
      </c>
      <c r="C23" s="74"/>
      <c r="D23" s="75">
        <f t="shared" si="1"/>
        <v>0.38554328942953148</v>
      </c>
      <c r="E23" s="74"/>
      <c r="F23" s="70"/>
      <c r="G23" s="70"/>
      <c r="H23" s="70"/>
    </row>
    <row r="24" spans="1:8">
      <c r="B24" s="76">
        <v>20</v>
      </c>
      <c r="C24" s="74"/>
      <c r="D24" s="75">
        <f t="shared" si="1"/>
        <v>0.14864362802414349</v>
      </c>
      <c r="E24" s="74"/>
      <c r="F24" s="70"/>
      <c r="G24" s="70"/>
      <c r="H24" s="70"/>
    </row>
    <row r="25" spans="1:8">
      <c r="B25" s="73">
        <v>40</v>
      </c>
      <c r="C25" s="71"/>
      <c r="D25" s="72">
        <f t="shared" si="1"/>
        <v>2.2094928152179935E-2</v>
      </c>
      <c r="E25" s="71"/>
      <c r="F25" s="70"/>
      <c r="G25" s="70"/>
      <c r="H25" s="70"/>
    </row>
    <row r="26" spans="1:8">
      <c r="B26" s="69"/>
    </row>
    <row r="27" spans="1:8">
      <c r="A27" s="95" t="s">
        <v>38</v>
      </c>
    </row>
    <row r="28" spans="1:8">
      <c r="B28" s="68"/>
      <c r="C28" s="67"/>
      <c r="D28" s="66"/>
      <c r="E28" s="66"/>
      <c r="F28" s="66"/>
      <c r="G28" s="66"/>
      <c r="H28" s="65"/>
    </row>
    <row r="29" spans="1:8">
      <c r="B29" s="64" t="s">
        <v>24</v>
      </c>
      <c r="C29" s="63"/>
      <c r="D29" s="64" t="s">
        <v>27</v>
      </c>
      <c r="E29" s="63"/>
      <c r="F29" s="56"/>
      <c r="G29" s="56"/>
      <c r="H29" s="55"/>
    </row>
    <row r="30" spans="1:8">
      <c r="B30" s="62" t="s">
        <v>23</v>
      </c>
      <c r="C30" s="61"/>
      <c r="D30" s="62" t="s">
        <v>3</v>
      </c>
      <c r="E30" s="61"/>
      <c r="F30" s="56"/>
      <c r="G30" s="56"/>
      <c r="H30" s="55"/>
    </row>
    <row r="31" spans="1:8">
      <c r="B31" s="60">
        <v>4</v>
      </c>
      <c r="C31" s="58"/>
      <c r="D31" s="59">
        <f>(1 - 1.1^- 4)/ 0.1</f>
        <v>3.1698654463492946</v>
      </c>
      <c r="E31" s="58"/>
      <c r="F31" s="56"/>
      <c r="G31" s="56"/>
      <c r="H31" s="55"/>
    </row>
    <row r="32" spans="1:8">
      <c r="B32" s="57"/>
      <c r="C32" s="56"/>
      <c r="D32" s="56"/>
      <c r="E32" s="56"/>
      <c r="F32" s="56"/>
      <c r="G32" s="56"/>
      <c r="H32" s="55"/>
    </row>
    <row r="33" spans="1:8">
      <c r="B33" s="54"/>
      <c r="C33" s="53"/>
      <c r="D33" s="53"/>
      <c r="E33" s="53"/>
      <c r="F33" s="53"/>
      <c r="G33" s="53"/>
      <c r="H33" s="52"/>
    </row>
    <row r="35" spans="1:8">
      <c r="A35" s="95" t="s">
        <v>48</v>
      </c>
    </row>
    <row r="36" spans="1:8">
      <c r="B36" s="68"/>
      <c r="C36" s="67"/>
      <c r="D36" s="66"/>
      <c r="E36" s="66"/>
      <c r="F36" s="66"/>
      <c r="G36" s="66"/>
      <c r="H36" s="65"/>
    </row>
    <row r="37" spans="1:8">
      <c r="B37" s="64" t="s">
        <v>24</v>
      </c>
      <c r="C37" s="63"/>
      <c r="D37" s="64" t="s">
        <v>26</v>
      </c>
      <c r="E37" s="63"/>
      <c r="F37" s="56"/>
      <c r="G37" s="56"/>
      <c r="H37" s="55"/>
    </row>
    <row r="38" spans="1:8">
      <c r="B38" s="62" t="s">
        <v>23</v>
      </c>
      <c r="C38" s="61"/>
      <c r="D38" s="62" t="s">
        <v>25</v>
      </c>
      <c r="E38" s="61"/>
      <c r="F38" s="56"/>
      <c r="G38" s="56"/>
      <c r="H38" s="55"/>
    </row>
    <row r="39" spans="1:8">
      <c r="B39" s="60">
        <v>4</v>
      </c>
      <c r="C39" s="58"/>
      <c r="D39" s="59">
        <f xml:space="preserve"> 0.1/ (1 - 1.1^ - 4 )</f>
        <v>0.31547080370609765</v>
      </c>
      <c r="E39" s="58"/>
      <c r="F39" s="56"/>
      <c r="G39" s="56"/>
      <c r="H39" s="55"/>
    </row>
    <row r="40" spans="1:8">
      <c r="B40" s="57"/>
      <c r="C40" s="56"/>
      <c r="D40" s="56"/>
      <c r="E40" s="56"/>
      <c r="F40" s="56"/>
      <c r="G40" s="56"/>
      <c r="H40" s="55"/>
    </row>
    <row r="41" spans="1:8">
      <c r="B41" s="54"/>
      <c r="C41" s="53"/>
      <c r="D41" s="53"/>
      <c r="E41" s="53"/>
      <c r="F41" s="53"/>
      <c r="G41" s="53"/>
      <c r="H41" s="52"/>
    </row>
    <row r="43" spans="1:8">
      <c r="A43" s="95" t="s">
        <v>49</v>
      </c>
    </row>
    <row r="44" spans="1:8">
      <c r="B44" s="51" t="s">
        <v>24</v>
      </c>
      <c r="C44" s="49"/>
      <c r="D44" s="50" t="s">
        <v>16</v>
      </c>
      <c r="E44" s="49"/>
    </row>
    <row r="45" spans="1:8">
      <c r="B45" s="48" t="s">
        <v>23</v>
      </c>
      <c r="C45" s="42"/>
      <c r="D45" s="48" t="s">
        <v>22</v>
      </c>
      <c r="E45" s="42"/>
    </row>
    <row r="46" spans="1:8">
      <c r="B46" s="47">
        <v>1</v>
      </c>
      <c r="C46" s="45"/>
      <c r="D46" s="46">
        <f t="shared" ref="D46:D53" si="2" xml:space="preserve"> ( (1.1^  B46)  - 1) / 0.1</f>
        <v>1.0000000000000009</v>
      </c>
      <c r="E46" s="45"/>
    </row>
    <row r="47" spans="1:8">
      <c r="B47" s="47">
        <v>2</v>
      </c>
      <c r="C47" s="45"/>
      <c r="D47" s="46">
        <f t="shared" si="2"/>
        <v>2.1000000000000019</v>
      </c>
      <c r="E47" s="45"/>
    </row>
    <row r="48" spans="1:8">
      <c r="B48" s="47">
        <v>3</v>
      </c>
      <c r="C48" s="45"/>
      <c r="D48" s="46">
        <f t="shared" si="2"/>
        <v>3.3100000000000041</v>
      </c>
      <c r="E48" s="45"/>
    </row>
    <row r="49" spans="1:5">
      <c r="B49" s="47">
        <v>4</v>
      </c>
      <c r="C49" s="45"/>
      <c r="D49" s="46">
        <f t="shared" si="2"/>
        <v>4.6410000000000036</v>
      </c>
      <c r="E49" s="45"/>
    </row>
    <row r="50" spans="1:5">
      <c r="B50" s="47">
        <v>5</v>
      </c>
      <c r="C50" s="45"/>
      <c r="D50" s="46">
        <f t="shared" si="2"/>
        <v>6.1051000000000055</v>
      </c>
      <c r="E50" s="45"/>
    </row>
    <row r="51" spans="1:5">
      <c r="B51" s="47">
        <v>10</v>
      </c>
      <c r="C51" s="45"/>
      <c r="D51" s="46">
        <f t="shared" si="2"/>
        <v>15.937424601000018</v>
      </c>
      <c r="E51" s="45"/>
    </row>
    <row r="52" spans="1:5">
      <c r="B52" s="47">
        <v>20</v>
      </c>
      <c r="C52" s="45"/>
      <c r="D52" s="46">
        <f t="shared" si="2"/>
        <v>57.27499949325609</v>
      </c>
      <c r="E52" s="45"/>
    </row>
    <row r="53" spans="1:5">
      <c r="B53" s="44">
        <v>40</v>
      </c>
      <c r="C53" s="42"/>
      <c r="D53" s="43">
        <f t="shared" si="2"/>
        <v>442.5925556817607</v>
      </c>
      <c r="E53" s="42"/>
    </row>
    <row r="55" spans="1:5">
      <c r="A55" s="41" t="s">
        <v>46</v>
      </c>
    </row>
  </sheetData>
  <printOptions headings="1"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workbookViewId="0"/>
  </sheetViews>
  <sheetFormatPr defaultRowHeight="13.2"/>
  <cols>
    <col min="1" max="1" width="10.33203125" bestFit="1" customWidth="1"/>
    <col min="2" max="2" width="9.88671875" customWidth="1"/>
    <col min="4" max="4" width="9.44140625" bestFit="1" customWidth="1"/>
    <col min="5" max="5" width="10.88671875" bestFit="1" customWidth="1"/>
    <col min="8" max="8" width="8" customWidth="1"/>
    <col min="9" max="9" width="11.33203125" customWidth="1"/>
    <col min="10" max="10" width="10.33203125" bestFit="1" customWidth="1"/>
    <col min="12" max="13" width="10.33203125" bestFit="1" customWidth="1"/>
  </cols>
  <sheetData>
    <row r="1" spans="1:11" ht="15.6">
      <c r="A1" s="6" t="s">
        <v>42</v>
      </c>
      <c r="B1" s="9"/>
      <c r="C1" s="9"/>
    </row>
    <row r="2" spans="1:11" s="7" customFormat="1" ht="13.8">
      <c r="A2" s="7" t="s">
        <v>50</v>
      </c>
    </row>
    <row r="4" spans="1:11">
      <c r="A4" s="10" t="s">
        <v>1</v>
      </c>
      <c r="B4" s="13">
        <v>0.1</v>
      </c>
      <c r="C4" s="10" t="s">
        <v>6</v>
      </c>
      <c r="D4" s="10"/>
      <c r="E4" s="10"/>
      <c r="F4" s="10"/>
    </row>
    <row r="5" spans="1:11">
      <c r="A5" s="10"/>
      <c r="B5" s="10"/>
      <c r="C5" s="10"/>
      <c r="D5" s="10"/>
      <c r="E5" s="10"/>
      <c r="F5" s="10"/>
    </row>
    <row r="6" spans="1:11">
      <c r="A6" s="10"/>
      <c r="B6" s="15" t="s">
        <v>2</v>
      </c>
      <c r="C6" s="14" t="s">
        <v>0</v>
      </c>
      <c r="D6" s="10"/>
      <c r="E6" s="10"/>
      <c r="F6" s="10"/>
    </row>
    <row r="7" spans="1:11">
      <c r="A7" s="10"/>
      <c r="B7" s="16">
        <v>1</v>
      </c>
      <c r="C7" s="11">
        <v>1000</v>
      </c>
      <c r="D7" s="10"/>
      <c r="E7" s="21" t="s">
        <v>51</v>
      </c>
      <c r="F7" s="5">
        <f>C7*(1+B4)^-1</f>
        <v>909.09090909090901</v>
      </c>
      <c r="G7" s="10" t="s">
        <v>41</v>
      </c>
      <c r="K7" s="2"/>
    </row>
    <row r="8" spans="1:11" ht="13.8">
      <c r="C8" s="10"/>
      <c r="D8" s="10"/>
      <c r="E8" s="10"/>
      <c r="F8" s="10"/>
      <c r="J8" s="7" t="s">
        <v>63</v>
      </c>
    </row>
    <row r="9" spans="1:11" ht="13.8">
      <c r="A9" s="12" t="s">
        <v>52</v>
      </c>
      <c r="B9" s="10"/>
      <c r="C9" s="10"/>
      <c r="D9" s="10"/>
      <c r="E9" s="10"/>
      <c r="F9" s="10"/>
      <c r="G9" s="10"/>
      <c r="H9" s="10"/>
      <c r="J9" s="110" t="s">
        <v>64</v>
      </c>
    </row>
    <row r="10" spans="1:11" ht="15">
      <c r="A10" s="10" t="s">
        <v>8</v>
      </c>
      <c r="B10" s="10"/>
      <c r="C10" s="10"/>
      <c r="D10" s="10"/>
      <c r="E10" s="10"/>
      <c r="F10" s="10"/>
      <c r="G10" s="10"/>
      <c r="H10" s="10"/>
      <c r="J10" s="7" t="s">
        <v>65</v>
      </c>
      <c r="K10" s="9"/>
    </row>
    <row r="26" spans="1:8" ht="13.8">
      <c r="B26" s="7"/>
      <c r="C26" s="7"/>
      <c r="D26" s="7"/>
      <c r="E26" s="7"/>
    </row>
    <row r="27" spans="1:8" ht="15.6">
      <c r="A27" s="6" t="s">
        <v>44</v>
      </c>
      <c r="B27" s="7"/>
      <c r="C27" s="7"/>
      <c r="D27" s="7"/>
      <c r="E27" s="7"/>
    </row>
    <row r="28" spans="1:8">
      <c r="C28" s="10"/>
      <c r="D28" s="10"/>
      <c r="E28" s="10"/>
      <c r="F28" s="10"/>
      <c r="G28" s="10"/>
      <c r="H28" s="10"/>
    </row>
    <row r="29" spans="1:8">
      <c r="A29" s="3" t="s">
        <v>1</v>
      </c>
      <c r="B29" s="4">
        <v>0.1</v>
      </c>
      <c r="C29" s="10"/>
      <c r="D29" s="10"/>
      <c r="E29" s="10"/>
      <c r="F29" s="10"/>
      <c r="G29" s="10"/>
      <c r="H29" s="10"/>
    </row>
    <row r="30" spans="1:8">
      <c r="B30" s="31"/>
      <c r="C30" s="84"/>
      <c r="D30" s="25" t="s">
        <v>43</v>
      </c>
      <c r="E30" s="103"/>
      <c r="F30" s="10"/>
      <c r="G30" s="10"/>
      <c r="H30" s="10"/>
    </row>
    <row r="31" spans="1:8">
      <c r="A31" s="10"/>
      <c r="B31" s="100" t="s">
        <v>2</v>
      </c>
      <c r="C31" s="16" t="s">
        <v>0</v>
      </c>
      <c r="D31" s="16" t="s">
        <v>11</v>
      </c>
      <c r="E31" s="16" t="s">
        <v>3</v>
      </c>
      <c r="F31" s="10"/>
      <c r="G31" s="10"/>
      <c r="H31" s="10"/>
    </row>
    <row r="32" spans="1:8">
      <c r="A32" s="10"/>
      <c r="B32" s="17">
        <v>1</v>
      </c>
      <c r="C32" s="17">
        <v>1000</v>
      </c>
      <c r="D32" s="101">
        <f>(1+$B$29)^-B32</f>
        <v>0.90909090909090906</v>
      </c>
      <c r="E32" s="104">
        <f>C32*D32</f>
        <v>909.09090909090901</v>
      </c>
      <c r="F32" s="10"/>
      <c r="G32" s="10"/>
      <c r="H32" s="10"/>
    </row>
    <row r="33" spans="1:12">
      <c r="A33" s="10"/>
      <c r="B33" s="17">
        <v>2</v>
      </c>
      <c r="C33" s="17">
        <v>0</v>
      </c>
      <c r="D33" s="101">
        <f>(1+$B$29)^-B33</f>
        <v>0.82644628099173545</v>
      </c>
      <c r="E33" s="105">
        <f>C33*D33</f>
        <v>0</v>
      </c>
      <c r="F33" s="10"/>
      <c r="G33" s="10"/>
      <c r="H33" s="10"/>
    </row>
    <row r="34" spans="1:12">
      <c r="A34" s="2"/>
      <c r="B34" s="18">
        <v>3</v>
      </c>
      <c r="C34" s="17">
        <v>1000</v>
      </c>
      <c r="D34" s="101">
        <f>(1+$B$29)^-B34</f>
        <v>0.75131480090157754</v>
      </c>
      <c r="E34" s="104">
        <f>C34*D34</f>
        <v>751.31480090157754</v>
      </c>
      <c r="F34" s="10"/>
      <c r="G34" s="10"/>
      <c r="H34" s="10"/>
    </row>
    <row r="35" spans="1:12">
      <c r="A35" s="10"/>
      <c r="B35" s="17">
        <v>4</v>
      </c>
      <c r="C35" s="17">
        <v>2000</v>
      </c>
      <c r="D35" s="101">
        <f>(1+$B$29)^-B35</f>
        <v>0.68301345536507052</v>
      </c>
      <c r="E35" s="104">
        <f>C35*D35</f>
        <v>1366.026910730141</v>
      </c>
      <c r="F35" s="10"/>
      <c r="G35" s="10"/>
      <c r="H35" s="10"/>
    </row>
    <row r="36" spans="1:12">
      <c r="A36" s="10"/>
      <c r="B36" s="16">
        <v>5</v>
      </c>
      <c r="C36" s="16">
        <v>1000</v>
      </c>
      <c r="D36" s="102">
        <f>(1+$B$29)^-B36</f>
        <v>0.62092132305915493</v>
      </c>
      <c r="E36" s="106">
        <f>C36*D36</f>
        <v>620.92132305915493</v>
      </c>
      <c r="F36" s="10"/>
      <c r="G36" s="10"/>
      <c r="H36" s="10"/>
      <c r="L36" s="92"/>
    </row>
    <row r="37" spans="1:12">
      <c r="A37" s="10"/>
      <c r="B37" s="96"/>
      <c r="C37" s="97"/>
      <c r="D37" s="98" t="s">
        <v>7</v>
      </c>
      <c r="E37" s="99">
        <f>SUM(E32:E36)</f>
        <v>3647.3539437817826</v>
      </c>
      <c r="F37" s="10"/>
      <c r="G37" s="10"/>
      <c r="H37" s="10"/>
      <c r="K37" s="93"/>
    </row>
    <row r="38" spans="1:12">
      <c r="A38" s="10"/>
      <c r="B38" s="10"/>
      <c r="C38" s="10"/>
      <c r="D38" s="10"/>
      <c r="E38" s="10"/>
      <c r="F38" s="10"/>
      <c r="G38" s="10"/>
      <c r="H38" s="10"/>
      <c r="J38" s="2" t="s">
        <v>36</v>
      </c>
    </row>
    <row r="39" spans="1:12">
      <c r="A39" s="10" t="s">
        <v>9</v>
      </c>
      <c r="B39" s="10"/>
      <c r="C39" s="10"/>
      <c r="D39" s="10"/>
      <c r="E39" s="12"/>
      <c r="F39" s="10"/>
      <c r="G39" s="10"/>
      <c r="H39" s="10"/>
    </row>
    <row r="56" spans="1:9">
      <c r="A56" t="s">
        <v>10</v>
      </c>
      <c r="H56" s="10" t="s">
        <v>45</v>
      </c>
    </row>
    <row r="57" spans="1:9">
      <c r="I57" s="92"/>
    </row>
    <row r="58" spans="1:9">
      <c r="A58" t="s">
        <v>53</v>
      </c>
    </row>
    <row r="59" spans="1:9">
      <c r="A59" t="s">
        <v>54</v>
      </c>
    </row>
  </sheetData>
  <phoneticPr fontId="2" type="noConversion"/>
  <printOptions headings="1"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Normal="100" workbookViewId="0"/>
  </sheetViews>
  <sheetFormatPr defaultRowHeight="13.2"/>
  <cols>
    <col min="1" max="1" width="13.88671875" customWidth="1"/>
    <col min="3" max="3" width="10.88671875" bestFit="1" customWidth="1"/>
    <col min="4" max="4" width="10.77734375" customWidth="1"/>
    <col min="5" max="5" width="10.109375" customWidth="1"/>
  </cols>
  <sheetData>
    <row r="1" spans="1:6" ht="15.6">
      <c r="A1" s="6" t="s">
        <v>55</v>
      </c>
    </row>
    <row r="2" spans="1:6" ht="12.75" customHeight="1">
      <c r="B2" s="9"/>
      <c r="C2" s="9"/>
    </row>
    <row r="3" spans="1:6">
      <c r="A3" s="10" t="s">
        <v>1</v>
      </c>
      <c r="B3" s="13">
        <v>0.1</v>
      </c>
      <c r="C3" s="10" t="s">
        <v>6</v>
      </c>
    </row>
    <row r="5" spans="1:6">
      <c r="B5" s="15" t="s">
        <v>2</v>
      </c>
      <c r="C5" s="19" t="s">
        <v>0</v>
      </c>
    </row>
    <row r="6" spans="1:6">
      <c r="B6" s="25">
        <v>1</v>
      </c>
      <c r="C6" s="25">
        <v>1000</v>
      </c>
    </row>
    <row r="7" spans="1:6">
      <c r="B7" s="17">
        <v>2</v>
      </c>
      <c r="C7" s="17">
        <v>1000</v>
      </c>
    </row>
    <row r="8" spans="1:6">
      <c r="B8" s="17">
        <v>3</v>
      </c>
      <c r="C8" s="17">
        <v>0</v>
      </c>
    </row>
    <row r="9" spans="1:6">
      <c r="B9" s="18">
        <v>4</v>
      </c>
      <c r="C9" s="17">
        <v>1000</v>
      </c>
    </row>
    <row r="10" spans="1:6" ht="13.8" customHeight="1">
      <c r="B10" s="16">
        <v>5</v>
      </c>
      <c r="C10" s="16">
        <v>2000</v>
      </c>
      <c r="E10" s="107"/>
    </row>
    <row r="12" spans="1:6">
      <c r="A12" s="2" t="s">
        <v>12</v>
      </c>
    </row>
    <row r="13" spans="1:6">
      <c r="A13" s="10" t="s">
        <v>13</v>
      </c>
      <c r="B13" s="10"/>
      <c r="C13" s="10"/>
      <c r="D13" s="10"/>
    </row>
    <row r="14" spans="1:6">
      <c r="A14" t="s">
        <v>14</v>
      </c>
    </row>
    <row r="15" spans="1:6" ht="15.6">
      <c r="A15" t="s">
        <v>15</v>
      </c>
      <c r="D15" s="10"/>
      <c r="E15" s="10"/>
      <c r="F15" s="10"/>
    </row>
    <row r="16" spans="1:6">
      <c r="A16" s="10"/>
      <c r="B16" s="10"/>
      <c r="C16" s="10"/>
      <c r="D16" s="10"/>
      <c r="E16" s="10"/>
      <c r="F16" s="10"/>
    </row>
    <row r="17" spans="1:6">
      <c r="A17" s="10" t="s">
        <v>57</v>
      </c>
      <c r="B17" s="21" t="s">
        <v>4</v>
      </c>
      <c r="C17" s="22">
        <f>NPV(B3,C6:C10)</f>
        <v>3660.3932915660248</v>
      </c>
      <c r="D17" s="10"/>
      <c r="E17" s="10"/>
      <c r="F17" s="10"/>
    </row>
    <row r="18" spans="1:6">
      <c r="A18" s="10" t="s">
        <v>58</v>
      </c>
      <c r="D18" s="10"/>
      <c r="E18" s="8"/>
      <c r="F18" s="5"/>
    </row>
    <row r="36" spans="1:6">
      <c r="A36" s="10" t="s">
        <v>56</v>
      </c>
    </row>
    <row r="38" spans="1:6" ht="13.8" thickBot="1">
      <c r="B38" s="1" t="s">
        <v>0</v>
      </c>
      <c r="C38" s="1" t="s">
        <v>16</v>
      </c>
      <c r="D38" s="1" t="s">
        <v>5</v>
      </c>
    </row>
    <row r="39" spans="1:6" ht="14.4" thickBot="1">
      <c r="B39" s="20">
        <f>C17</f>
        <v>3660.3932915660248</v>
      </c>
      <c r="C39" s="23">
        <f>1.1 ^ 6</f>
        <v>1.7715610000000008</v>
      </c>
      <c r="D39" s="109">
        <f>B39*C39</f>
        <v>6484.6100000000015</v>
      </c>
    </row>
    <row r="41" spans="1:6">
      <c r="B41" s="10" t="s">
        <v>60</v>
      </c>
      <c r="C41" t="s">
        <v>17</v>
      </c>
      <c r="D41" s="80"/>
    </row>
    <row r="43" spans="1:6">
      <c r="A43" s="10" t="s">
        <v>59</v>
      </c>
    </row>
    <row r="44" spans="1:6">
      <c r="A44" s="24"/>
    </row>
    <row r="45" spans="1:6">
      <c r="B45" s="29" t="s">
        <v>2</v>
      </c>
      <c r="C45" s="25" t="s">
        <v>0</v>
      </c>
      <c r="D45" s="31" t="s">
        <v>18</v>
      </c>
      <c r="E45" s="33" t="s">
        <v>16</v>
      </c>
      <c r="F45" s="26" t="s">
        <v>5</v>
      </c>
    </row>
    <row r="46" spans="1:6">
      <c r="B46" s="30"/>
      <c r="C46" s="30"/>
      <c r="D46" s="30" t="s">
        <v>20</v>
      </c>
      <c r="E46" s="30" t="s">
        <v>19</v>
      </c>
      <c r="F46" s="40" t="s">
        <v>21</v>
      </c>
    </row>
    <row r="47" spans="1:6">
      <c r="B47" s="25">
        <v>1</v>
      </c>
      <c r="C47" s="25">
        <v>1000</v>
      </c>
      <c r="D47" s="33">
        <v>5</v>
      </c>
      <c r="E47" s="35">
        <f>1.1^D47</f>
        <v>1.6105100000000006</v>
      </c>
      <c r="F47" s="36">
        <f>C47*E47</f>
        <v>1610.5100000000004</v>
      </c>
    </row>
    <row r="48" spans="1:6">
      <c r="B48" s="17">
        <v>2</v>
      </c>
      <c r="C48" s="17">
        <v>1000</v>
      </c>
      <c r="D48" s="32">
        <v>4</v>
      </c>
      <c r="E48" s="34">
        <f>1.1^D48</f>
        <v>1.4641000000000004</v>
      </c>
      <c r="F48" s="27">
        <f>C48*E48</f>
        <v>1464.1000000000004</v>
      </c>
    </row>
    <row r="49" spans="2:6">
      <c r="B49" s="17">
        <v>3</v>
      </c>
      <c r="C49" s="17">
        <v>0</v>
      </c>
      <c r="D49" s="32">
        <v>3</v>
      </c>
      <c r="E49" s="34">
        <f>1.1^D49</f>
        <v>1.3310000000000004</v>
      </c>
      <c r="F49" s="39">
        <f>C49*E49</f>
        <v>0</v>
      </c>
    </row>
    <row r="50" spans="2:6">
      <c r="B50" s="18">
        <v>4</v>
      </c>
      <c r="C50" s="17">
        <v>1000</v>
      </c>
      <c r="D50" s="32">
        <v>2</v>
      </c>
      <c r="E50" s="34">
        <f>1.1^D50</f>
        <v>1.2100000000000002</v>
      </c>
      <c r="F50" s="27">
        <f>C50*E50</f>
        <v>1210.0000000000002</v>
      </c>
    </row>
    <row r="51" spans="2:6" ht="13.8" thickBot="1">
      <c r="B51" s="16">
        <v>5</v>
      </c>
      <c r="C51" s="16">
        <v>2000</v>
      </c>
      <c r="D51" s="37">
        <v>1</v>
      </c>
      <c r="E51" s="38">
        <f>1.1^D51</f>
        <v>1.1000000000000001</v>
      </c>
      <c r="F51" s="27">
        <f>C51*E51</f>
        <v>2200</v>
      </c>
    </row>
    <row r="52" spans="2:6" ht="14.4" thickBot="1">
      <c r="B52" s="30"/>
      <c r="C52" s="30"/>
      <c r="D52" s="30"/>
      <c r="E52" s="28"/>
      <c r="F52" s="108">
        <f>SUM(F47:F51)</f>
        <v>6484.6100000000006</v>
      </c>
    </row>
  </sheetData>
  <phoneticPr fontId="2" type="noConversion"/>
  <printOptions headings="1"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/>
  </sheetViews>
  <sheetFormatPr defaultRowHeight="13.2"/>
  <cols>
    <col min="2" max="2" width="9.88671875" customWidth="1"/>
    <col min="3" max="3" width="12.33203125" bestFit="1" customWidth="1"/>
    <col min="9" max="9" width="11.77734375" bestFit="1" customWidth="1"/>
    <col min="11" max="11" width="11.77734375" bestFit="1" customWidth="1"/>
  </cols>
  <sheetData>
    <row r="1" spans="1:8" ht="15.6">
      <c r="A1" s="6" t="s">
        <v>62</v>
      </c>
    </row>
    <row r="2" spans="1:8">
      <c r="H2" s="10" t="s">
        <v>67</v>
      </c>
    </row>
    <row r="3" spans="1:8">
      <c r="B3" s="88" t="s">
        <v>1</v>
      </c>
      <c r="C3" s="89">
        <v>0.1</v>
      </c>
    </row>
    <row r="5" spans="1:8" ht="15.6">
      <c r="A5" s="6" t="s">
        <v>66</v>
      </c>
    </row>
    <row r="7" spans="1:8">
      <c r="B7" s="81" t="s">
        <v>2</v>
      </c>
      <c r="C7" s="25" t="s">
        <v>0</v>
      </c>
    </row>
    <row r="8" spans="1:8">
      <c r="B8" s="28"/>
      <c r="C8" s="30"/>
    </row>
    <row r="9" spans="1:8">
      <c r="B9" s="82">
        <v>0</v>
      </c>
      <c r="C9" s="85"/>
    </row>
    <row r="10" spans="1:8">
      <c r="B10" s="82">
        <v>1</v>
      </c>
      <c r="C10" s="111">
        <v>20000</v>
      </c>
    </row>
    <row r="11" spans="1:8">
      <c r="B11" s="82">
        <v>2</v>
      </c>
      <c r="C11" s="111">
        <v>20000</v>
      </c>
    </row>
    <row r="12" spans="1:8">
      <c r="B12" s="82">
        <v>3</v>
      </c>
      <c r="C12" s="111">
        <v>20000</v>
      </c>
    </row>
    <row r="13" spans="1:8">
      <c r="B13" s="82">
        <v>4</v>
      </c>
      <c r="C13" s="111">
        <v>20000</v>
      </c>
    </row>
    <row r="14" spans="1:8">
      <c r="B14" s="83">
        <v>5</v>
      </c>
      <c r="C14" s="112">
        <v>20000</v>
      </c>
    </row>
    <row r="16" spans="1:8">
      <c r="A16" s="2" t="s">
        <v>27</v>
      </c>
      <c r="C16" s="90">
        <f xml:space="preserve">  NPV(C3,C10:C14)</f>
        <v>75815.735388168949</v>
      </c>
    </row>
    <row r="17" spans="1:9">
      <c r="A17" s="10"/>
      <c r="I17" s="10"/>
    </row>
    <row r="18" spans="1:9">
      <c r="A18" s="10"/>
    </row>
    <row r="19" spans="1:9">
      <c r="I19" s="113"/>
    </row>
    <row r="20" spans="1:9">
      <c r="A20" s="2" t="s">
        <v>32</v>
      </c>
      <c r="C20" s="90">
        <f xml:space="preserve"> C16 * (1+C3)^B14</f>
        <v>122102.00000000001</v>
      </c>
    </row>
    <row r="22" spans="1:9">
      <c r="A22" s="10" t="s">
        <v>69</v>
      </c>
    </row>
    <row r="23" spans="1:9">
      <c r="A23" s="10" t="s">
        <v>35</v>
      </c>
      <c r="I23" s="10"/>
    </row>
    <row r="24" spans="1:9">
      <c r="I24" s="10"/>
    </row>
    <row r="25" spans="1:9">
      <c r="A25" s="10" t="s">
        <v>68</v>
      </c>
    </row>
    <row r="26" spans="1:9">
      <c r="A26" s="10" t="s">
        <v>61</v>
      </c>
    </row>
    <row r="28" spans="1:9" ht="15.6">
      <c r="A28" s="6" t="s">
        <v>70</v>
      </c>
    </row>
    <row r="30" spans="1:9">
      <c r="A30" s="2"/>
      <c r="B30" s="81" t="s">
        <v>2</v>
      </c>
      <c r="C30" s="84" t="s">
        <v>0</v>
      </c>
    </row>
    <row r="31" spans="1:9">
      <c r="B31" s="28"/>
      <c r="C31" s="30"/>
    </row>
    <row r="32" spans="1:9">
      <c r="B32" s="82">
        <v>0</v>
      </c>
      <c r="C32" s="91">
        <f>C16</f>
        <v>75815.735388168949</v>
      </c>
    </row>
    <row r="33" spans="1:11">
      <c r="B33" s="82">
        <v>1</v>
      </c>
      <c r="C33" s="86"/>
    </row>
    <row r="34" spans="1:11">
      <c r="B34" s="82">
        <v>2</v>
      </c>
      <c r="C34" s="86"/>
    </row>
    <row r="35" spans="1:11">
      <c r="B35" s="82">
        <v>3</v>
      </c>
      <c r="C35" s="86"/>
    </row>
    <row r="36" spans="1:11">
      <c r="B36" s="82">
        <v>4</v>
      </c>
      <c r="C36" s="86"/>
    </row>
    <row r="37" spans="1:11">
      <c r="B37" s="83">
        <v>5</v>
      </c>
      <c r="C37" s="87"/>
    </row>
    <row r="39" spans="1:11">
      <c r="A39" s="2" t="s">
        <v>31</v>
      </c>
      <c r="C39" s="90">
        <f xml:space="preserve">  - PMT(C3,B37,C32)</f>
        <v>19999.999999999985</v>
      </c>
    </row>
    <row r="41" spans="1:11">
      <c r="D41" s="10" t="s">
        <v>33</v>
      </c>
    </row>
    <row r="42" spans="1:11">
      <c r="D42" s="10" t="s">
        <v>34</v>
      </c>
    </row>
    <row r="44" spans="1:11">
      <c r="K44" s="10" t="s">
        <v>45</v>
      </c>
    </row>
    <row r="46" spans="1:11">
      <c r="A46" s="10" t="s">
        <v>72</v>
      </c>
    </row>
    <row r="47" spans="1:11">
      <c r="A47" s="10" t="s">
        <v>71</v>
      </c>
    </row>
    <row r="48" spans="1:11">
      <c r="A48" s="10" t="s">
        <v>73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Grundformler</vt:lpstr>
      <vt:lpstr>Nutidsværdiprogrammet</vt:lpstr>
      <vt:lpstr>Fremført værdi</vt:lpstr>
      <vt:lpstr>Annuiteter</vt:lpstr>
    </vt:vector>
  </TitlesOfParts>
  <Company>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</dc:creator>
  <cp:lastModifiedBy>Lynggaard</cp:lastModifiedBy>
  <cp:lastPrinted>2007-02-12T06:24:13Z</cp:lastPrinted>
  <dcterms:created xsi:type="dcterms:W3CDTF">2007-02-09T10:46:15Z</dcterms:created>
  <dcterms:modified xsi:type="dcterms:W3CDTF">2013-10-13T20:14:24Z</dcterms:modified>
</cp:coreProperties>
</file>