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576" windowHeight="12012"/>
  </bookViews>
  <sheets>
    <sheet name="Kapitel 2, taleksempel" sheetId="1" r:id="rId1"/>
    <sheet name="Kalkulationsrentefod" sheetId="2" r:id="rId2"/>
    <sheet name="Ark3" sheetId="3" r:id="rId3"/>
  </sheets>
  <definedNames>
    <definedName name="_xlnm.Print_Area" localSheetId="0">'Kapitel 2, taleksempel'!$A$1:$L$67</definedName>
  </definedNames>
  <calcPr calcId="125725"/>
</workbook>
</file>

<file path=xl/calcChain.xml><?xml version="1.0" encoding="utf-8"?>
<calcChain xmlns="http://schemas.openxmlformats.org/spreadsheetml/2006/main">
  <c r="F80" i="1"/>
  <c r="G80" s="1"/>
  <c r="H80" s="1"/>
  <c r="E80"/>
  <c r="D80"/>
  <c r="E15" l="1"/>
  <c r="F15"/>
  <c r="G15"/>
  <c r="H16" i="2"/>
  <c r="H13"/>
  <c r="H12"/>
  <c r="H15" s="1"/>
  <c r="H9"/>
  <c r="H8"/>
  <c r="G15"/>
  <c r="G16" s="1"/>
  <c r="G9"/>
  <c r="G8"/>
  <c r="G39" i="1"/>
  <c r="G67" s="1"/>
  <c r="D38"/>
  <c r="D40" s="1"/>
  <c r="D66" s="1"/>
  <c r="F60"/>
  <c r="G60"/>
  <c r="E60"/>
  <c r="F59"/>
  <c r="G59"/>
  <c r="E59"/>
  <c r="F58"/>
  <c r="G58"/>
  <c r="E58"/>
  <c r="F52"/>
  <c r="G52"/>
  <c r="E52"/>
  <c r="E53" s="1"/>
  <c r="E63" s="1"/>
  <c r="F48"/>
  <c r="G47" s="1"/>
  <c r="G48"/>
  <c r="H47" s="1"/>
  <c r="H49" s="1"/>
  <c r="H62" s="1"/>
  <c r="E48"/>
  <c r="F47" s="1"/>
  <c r="F49" s="1"/>
  <c r="F62" s="1"/>
  <c r="E47"/>
  <c r="G33"/>
  <c r="H33"/>
  <c r="H35" s="1"/>
  <c r="F33"/>
  <c r="F32"/>
  <c r="G32"/>
  <c r="E32"/>
  <c r="F34"/>
  <c r="G34"/>
  <c r="E34"/>
  <c r="G29"/>
  <c r="H29"/>
  <c r="H30" s="1"/>
  <c r="F29"/>
  <c r="F28"/>
  <c r="F30" s="1"/>
  <c r="G28"/>
  <c r="G30" s="1"/>
  <c r="E28"/>
  <c r="D5"/>
  <c r="G61" l="1"/>
  <c r="D68"/>
  <c r="E61"/>
  <c r="F61"/>
  <c r="F35"/>
  <c r="G35"/>
  <c r="G36" s="1"/>
  <c r="G40" s="1"/>
  <c r="G49"/>
  <c r="G62" s="1"/>
  <c r="E35"/>
  <c r="F51"/>
  <c r="F53" s="1"/>
  <c r="F63" s="1"/>
  <c r="F64" s="1"/>
  <c r="F68" s="1"/>
  <c r="H51"/>
  <c r="H53" s="1"/>
  <c r="H63" s="1"/>
  <c r="H64" s="1"/>
  <c r="H68" s="1"/>
  <c r="E49"/>
  <c r="E62" s="1"/>
  <c r="H36"/>
  <c r="H40" s="1"/>
  <c r="G51"/>
  <c r="G53" s="1"/>
  <c r="G63" s="1"/>
  <c r="G64" s="1"/>
  <c r="G68" s="1"/>
  <c r="F36"/>
  <c r="E30"/>
  <c r="E36" s="1"/>
  <c r="E40" s="1"/>
  <c r="E64" l="1"/>
  <c r="F40"/>
  <c r="E68" l="1"/>
</calcChain>
</file>

<file path=xl/sharedStrings.xml><?xml version="1.0" encoding="utf-8"?>
<sst xmlns="http://schemas.openxmlformats.org/spreadsheetml/2006/main" count="104" uniqueCount="85">
  <si>
    <t>År</t>
  </si>
  <si>
    <t>Omsætning</t>
  </si>
  <si>
    <t>Dækningsbidrag</t>
  </si>
  <si>
    <t>Anskaffelsessum</t>
  </si>
  <si>
    <t>Scrapværdi</t>
  </si>
  <si>
    <t>Værditab</t>
  </si>
  <si>
    <t>Salgsindbetalinger fra årets salg</t>
  </si>
  <si>
    <t>Salgsindbetalinger fra sidste års  salg</t>
  </si>
  <si>
    <t>I alt salgsindbetalinger</t>
  </si>
  <si>
    <t>af omsætningen</t>
  </si>
  <si>
    <t>Salgsindbetalinger</t>
  </si>
  <si>
    <t>Fra årets salg</t>
  </si>
  <si>
    <t>Fra salg året før</t>
  </si>
  <si>
    <t>Driftsudbetalinger</t>
  </si>
  <si>
    <t>Leverandørkredittid 1 måned</t>
  </si>
  <si>
    <t>Salgskredittid 2 måneder.</t>
  </si>
  <si>
    <t>af årets køb</t>
  </si>
  <si>
    <t>Materialebetalinger</t>
  </si>
  <si>
    <t>af foregående års køb</t>
  </si>
  <si>
    <t>Variable omkostninger</t>
  </si>
  <si>
    <t>Materialer</t>
  </si>
  <si>
    <t>Løn</t>
  </si>
  <si>
    <t>Mat. betalt i købsåret</t>
  </si>
  <si>
    <t>Mat. betalt året efter</t>
  </si>
  <si>
    <t>I alt driftsudbetalinger</t>
  </si>
  <si>
    <t>Driftens nettobetalinger</t>
  </si>
  <si>
    <t>Anlægsbetalinger</t>
  </si>
  <si>
    <t>Køb af anlæg</t>
  </si>
  <si>
    <t>Salg af anlæg</t>
  </si>
  <si>
    <t>Nettobetalingsrække</t>
  </si>
  <si>
    <t>Primo</t>
  </si>
  <si>
    <t>Ultimo</t>
  </si>
  <si>
    <t>Materialekøb</t>
  </si>
  <si>
    <t>Ændring: Ultimo - primo</t>
  </si>
  <si>
    <t xml:space="preserve">    Salgsindtægt</t>
  </si>
  <si>
    <t xml:space="preserve"> +  Debitorer primo</t>
  </si>
  <si>
    <t xml:space="preserve">    Vareforbrug</t>
  </si>
  <si>
    <t xml:space="preserve"> +  Kreditorer primo</t>
  </si>
  <si>
    <t xml:space="preserve"> -   Kreditorer ultimo</t>
  </si>
  <si>
    <t xml:space="preserve"> -   Debitorer ultimo</t>
  </si>
  <si>
    <t xml:space="preserve"> =   Indbetalinger fra salget</t>
  </si>
  <si>
    <t>Ændring:  Primo - Ultimo</t>
  </si>
  <si>
    <t>∆ Debitorer / - Stigning i debitorer</t>
  </si>
  <si>
    <t>∆ Varekreditorer / + Stigning i kred.</t>
  </si>
  <si>
    <t>Nettobetalinger</t>
  </si>
  <si>
    <t>Lånerente</t>
  </si>
  <si>
    <t>Skattefradrag for renter</t>
  </si>
  <si>
    <t>Egenandel af renter</t>
  </si>
  <si>
    <t>Forudsætninger:</t>
  </si>
  <si>
    <t>Inflation</t>
  </si>
  <si>
    <t>Realrente, eksakt</t>
  </si>
  <si>
    <t>Resultater - før skat</t>
  </si>
  <si>
    <t xml:space="preserve">Realrente, tilnærmet </t>
  </si>
  <si>
    <t>Lånerente efter skat</t>
  </si>
  <si>
    <t>Yderligere forudsætninger:</t>
  </si>
  <si>
    <t>Lånerente efter skat og efter inflation</t>
  </si>
  <si>
    <t>Kalkulationsrentefoden under forskellige forudsætninger:</t>
  </si>
  <si>
    <t xml:space="preserve">Levetid </t>
  </si>
  <si>
    <t>Kr.</t>
  </si>
  <si>
    <t>Kapitel 2, afsnit 3.   Et taleksempel.  Bestemmelse af ind- og udbetalinger.</t>
  </si>
  <si>
    <t>Tabel 1. Beregning af omsætning, omkostninger og dækningsbidrag.</t>
  </si>
  <si>
    <t xml:space="preserve"> =   Udbetalinger til varekøb</t>
  </si>
  <si>
    <t>Tabel 3.a. Beregning af beholdninger og beholdningsændringer.</t>
  </si>
  <si>
    <t>Tabel 3.  Beholdningsforskydningsmodellen.</t>
  </si>
  <si>
    <t>Tabel 3 b.  Bogens figur 2.7.  Dækningsbidragene justeres for beholdningsforskydninger.</t>
  </si>
  <si>
    <t>Ind- og udbetalingsmodellen.</t>
  </si>
  <si>
    <t>Debitorer / Salgsdebitorer</t>
  </si>
  <si>
    <t>Kreditorer / Varekreditorer</t>
  </si>
  <si>
    <t>Denne betalingsrække bruges til at afgøre, om investeringen er fordelagtig.</t>
  </si>
  <si>
    <t>Hvis nutidsværdien er positiv, er investeringen fordelagtig.</t>
  </si>
  <si>
    <t>finansierieringsbehov.</t>
  </si>
  <si>
    <t>med modsat fortegn.</t>
  </si>
  <si>
    <t>Kapitalbehov</t>
  </si>
  <si>
    <t>Ved projektets opstart skal man bruge 400.000 kr. til at komme i gang med.</t>
  </si>
  <si>
    <t>finansieringsbehovet til 270.000 kr.</t>
  </si>
  <si>
    <t>År 1  kommer der en nettoindbetaling på 130.000 kr., og dette beløb nedbringer</t>
  </si>
  <si>
    <t>Tabel 3 c. Finansieringsbehovet / Kapitalbehov</t>
  </si>
  <si>
    <t>likviditetsbidrag.</t>
  </si>
  <si>
    <t xml:space="preserve">Den viste nettobetalingsrække er ydermere grundlaget for beregninger af projektets </t>
  </si>
  <si>
    <t>Projektets finansieringsbehov, år for år, er de akkumulerede nettobetalinger, men</t>
  </si>
  <si>
    <t xml:space="preserve">Tabel 2. Bogens figur 2.6. Beregning af investeringens betalingsrække.  </t>
  </si>
  <si>
    <t>År 2 falder finansieringsbehovet til 90.000 kr., og år 3 og år 4 har projektet medført et positivt</t>
  </si>
  <si>
    <t>De viste beregninger er uden rente. For at få et fuldstændigt billede skal man beregne rente</t>
  </si>
  <si>
    <t>likviditetsforløbet på amme måde, som hvis pengene bliver trukket på en kassekredit.</t>
  </si>
  <si>
    <t>Er renten 10%,  er der år 1 et finansieringsbehov på 400.000 kr. + 40.000 kr. i tilskrevet rente.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</si>
</sst>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3" fontId="0" fillId="0" borderId="0" xfId="0" applyNumberFormat="1"/>
    <xf numFmtId="0" fontId="0" fillId="0" borderId="0" xfId="0" applyFont="1"/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0" fillId="0" borderId="5" xfId="0" applyBorder="1"/>
    <xf numFmtId="0" fontId="0" fillId="0" borderId="1" xfId="0" applyFont="1" applyBorder="1"/>
    <xf numFmtId="0" fontId="1" fillId="0" borderId="5" xfId="0" applyFont="1" applyBorder="1"/>
    <xf numFmtId="0" fontId="0" fillId="0" borderId="1" xfId="0" applyBorder="1"/>
    <xf numFmtId="3" fontId="0" fillId="0" borderId="5" xfId="0" applyNumberFormat="1" applyBorder="1"/>
    <xf numFmtId="3" fontId="0" fillId="0" borderId="1" xfId="0" applyNumberFormat="1" applyBorder="1"/>
    <xf numFmtId="3" fontId="3" fillId="0" borderId="5" xfId="0" applyNumberFormat="1" applyFont="1" applyBorder="1"/>
    <xf numFmtId="3" fontId="0" fillId="0" borderId="1" xfId="0" applyNumberFormat="1" applyFont="1" applyBorder="1"/>
    <xf numFmtId="3" fontId="0" fillId="0" borderId="5" xfId="0" applyNumberFormat="1" applyFont="1" applyBorder="1"/>
    <xf numFmtId="0" fontId="3" fillId="0" borderId="5" xfId="0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3" fontId="0" fillId="0" borderId="10" xfId="0" applyNumberFormat="1" applyBorder="1"/>
    <xf numFmtId="3" fontId="1" fillId="0" borderId="1" xfId="0" applyNumberFormat="1" applyFont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0" xfId="0" applyFill="1" applyBorder="1"/>
    <xf numFmtId="0" fontId="0" fillId="0" borderId="2" xfId="0" applyFill="1" applyBorder="1"/>
    <xf numFmtId="0" fontId="0" fillId="0" borderId="11" xfId="0" applyBorder="1"/>
    <xf numFmtId="0" fontId="0" fillId="0" borderId="12" xfId="0" applyBorder="1"/>
    <xf numFmtId="0" fontId="4" fillId="0" borderId="1" xfId="0" applyFont="1" applyBorder="1"/>
    <xf numFmtId="49" fontId="0" fillId="0" borderId="9" xfId="0" applyNumberFormat="1" applyBorder="1"/>
    <xf numFmtId="49" fontId="0" fillId="0" borderId="11" xfId="0" applyNumberFormat="1" applyBorder="1"/>
    <xf numFmtId="0" fontId="0" fillId="0" borderId="13" xfId="0" applyBorder="1"/>
    <xf numFmtId="0" fontId="0" fillId="0" borderId="14" xfId="0" applyBorder="1"/>
    <xf numFmtId="49" fontId="0" fillId="0" borderId="11" xfId="0" applyNumberFormat="1" applyFill="1" applyBorder="1"/>
    <xf numFmtId="3" fontId="0" fillId="0" borderId="0" xfId="0" applyNumberFormat="1" applyBorder="1"/>
    <xf numFmtId="3" fontId="0" fillId="0" borderId="0" xfId="0" applyNumberFormat="1" applyFont="1" applyBorder="1"/>
    <xf numFmtId="3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6" xfId="0" applyFill="1" applyBorder="1"/>
    <xf numFmtId="0" fontId="0" fillId="0" borderId="15" xfId="0" applyBorder="1"/>
    <xf numFmtId="3" fontId="0" fillId="0" borderId="15" xfId="0" applyNumberFormat="1" applyBorder="1"/>
    <xf numFmtId="0" fontId="5" fillId="0" borderId="2" xfId="0" applyFont="1" applyBorder="1"/>
    <xf numFmtId="0" fontId="6" fillId="0" borderId="3" xfId="0" applyFont="1" applyBorder="1"/>
    <xf numFmtId="3" fontId="5" fillId="0" borderId="1" xfId="0" applyNumberFormat="1" applyFont="1" applyBorder="1"/>
    <xf numFmtId="0" fontId="5" fillId="0" borderId="0" xfId="0" applyFont="1"/>
    <xf numFmtId="0" fontId="5" fillId="0" borderId="3" xfId="0" applyFont="1" applyBorder="1"/>
    <xf numFmtId="3" fontId="6" fillId="0" borderId="1" xfId="0" applyNumberFormat="1" applyFont="1" applyBorder="1"/>
    <xf numFmtId="3" fontId="7" fillId="0" borderId="0" xfId="0" applyNumberFormat="1" applyFont="1" applyBorder="1"/>
    <xf numFmtId="0" fontId="6" fillId="0" borderId="0" xfId="0" applyFont="1"/>
    <xf numFmtId="0" fontId="9" fillId="0" borderId="6" xfId="0" applyFont="1" applyBorder="1"/>
    <xf numFmtId="0" fontId="10" fillId="0" borderId="7" xfId="0" applyFont="1" applyBorder="1"/>
    <xf numFmtId="0" fontId="10" fillId="0" borderId="9" xfId="0" applyFont="1" applyBorder="1"/>
    <xf numFmtId="0" fontId="10" fillId="0" borderId="0" xfId="0" applyFont="1" applyBorder="1"/>
    <xf numFmtId="9" fontId="10" fillId="0" borderId="10" xfId="0" applyNumberFormat="1" applyFont="1" applyBorder="1"/>
    <xf numFmtId="0" fontId="9" fillId="0" borderId="9" xfId="0" applyFont="1" applyBorder="1"/>
    <xf numFmtId="10" fontId="10" fillId="0" borderId="10" xfId="0" applyNumberFormat="1" applyFont="1" applyBorder="1"/>
    <xf numFmtId="0" fontId="9" fillId="0" borderId="11" xfId="0" applyFont="1" applyBorder="1"/>
    <xf numFmtId="10" fontId="10" fillId="0" borderId="13" xfId="0" applyNumberFormat="1" applyFont="1" applyBorder="1"/>
    <xf numFmtId="0" fontId="10" fillId="0" borderId="11" xfId="0" applyFont="1" applyBorder="1"/>
    <xf numFmtId="0" fontId="10" fillId="0" borderId="14" xfId="0" applyFont="1" applyBorder="1"/>
    <xf numFmtId="9" fontId="10" fillId="0" borderId="13" xfId="0" applyNumberFormat="1" applyFont="1" applyBorder="1"/>
    <xf numFmtId="0" fontId="10" fillId="0" borderId="8" xfId="0" applyFont="1" applyBorder="1"/>
    <xf numFmtId="9" fontId="10" fillId="0" borderId="5" xfId="0" applyNumberFormat="1" applyFont="1" applyBorder="1"/>
    <xf numFmtId="9" fontId="10" fillId="0" borderId="15" xfId="0" applyNumberFormat="1" applyFont="1" applyBorder="1"/>
    <xf numFmtId="0" fontId="10" fillId="0" borderId="12" xfId="0" applyFont="1" applyBorder="1"/>
    <xf numFmtId="10" fontId="10" fillId="0" borderId="5" xfId="0" applyNumberFormat="1" applyFont="1" applyBorder="1"/>
    <xf numFmtId="0" fontId="10" fillId="0" borderId="15" xfId="0" applyFont="1" applyBorder="1"/>
    <xf numFmtId="10" fontId="10" fillId="0" borderId="15" xfId="0" applyNumberFormat="1" applyFont="1" applyBorder="1"/>
    <xf numFmtId="0" fontId="11" fillId="0" borderId="0" xfId="0" applyFont="1"/>
    <xf numFmtId="0" fontId="0" fillId="0" borderId="0" xfId="0" applyBorder="1" applyAlignment="1">
      <alignment horizontal="center"/>
    </xf>
    <xf numFmtId="3" fontId="3" fillId="0" borderId="0" xfId="0" applyNumberFormat="1" applyFont="1" applyBorder="1"/>
    <xf numFmtId="0" fontId="0" fillId="0" borderId="9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5" fillId="0" borderId="1" xfId="0" applyNumberFormat="1" applyFont="1" applyBorder="1"/>
    <xf numFmtId="0" fontId="16" fillId="0" borderId="2" xfId="0" applyFont="1" applyBorder="1"/>
    <xf numFmtId="3" fontId="17" fillId="0" borderId="1" xfId="0" applyNumberFormat="1" applyFont="1" applyBorder="1"/>
    <xf numFmtId="3" fontId="17" fillId="0" borderId="4" xfId="0" applyNumberFormat="1" applyFont="1" applyBorder="1"/>
    <xf numFmtId="3" fontId="15" fillId="0" borderId="5" xfId="0" applyNumberFormat="1" applyFont="1" applyBorder="1"/>
    <xf numFmtId="3" fontId="15" fillId="0" borderId="0" xfId="0" applyNumberFormat="1" applyFont="1"/>
    <xf numFmtId="3" fontId="17" fillId="0" borderId="5" xfId="0" applyNumberFormat="1" applyFont="1" applyBorder="1"/>
    <xf numFmtId="3" fontId="17" fillId="0" borderId="0" xfId="0" applyNumberFormat="1" applyFont="1"/>
    <xf numFmtId="3" fontId="6" fillId="0" borderId="3" xfId="0" applyNumberFormat="1" applyFont="1" applyBorder="1"/>
    <xf numFmtId="0" fontId="5" fillId="0" borderId="6" xfId="0" applyFont="1" applyBorder="1"/>
    <xf numFmtId="0" fontId="5" fillId="0" borderId="9" xfId="0" applyFont="1" applyBorder="1"/>
    <xf numFmtId="0" fontId="18" fillId="0" borderId="0" xfId="0" applyFont="1" applyFill="1" applyBorder="1"/>
    <xf numFmtId="0" fontId="5" fillId="0" borderId="0" xfId="0" applyFont="1" applyBorder="1"/>
    <xf numFmtId="3" fontId="5" fillId="0" borderId="0" xfId="0" applyNumberFormat="1" applyFont="1" applyBorder="1"/>
    <xf numFmtId="0" fontId="2" fillId="0" borderId="2" xfId="0" applyFont="1" applyFill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Border="1"/>
    <xf numFmtId="0" fontId="8" fillId="0" borderId="0" xfId="0" applyFont="1" applyBorder="1"/>
    <xf numFmtId="0" fontId="6" fillId="0" borderId="2" xfId="0" applyFont="1" applyBorder="1"/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topLeftCell="A65" zoomScaleNormal="100" workbookViewId="0">
      <selection activeCell="J71" sqref="J71"/>
    </sheetView>
  </sheetViews>
  <sheetFormatPr defaultRowHeight="14.4"/>
  <cols>
    <col min="1" max="1" width="4" customWidth="1"/>
    <col min="2" max="2" width="6.33203125" customWidth="1"/>
    <col min="3" max="3" width="27.5546875" customWidth="1"/>
    <col min="4" max="4" width="9.88671875" bestFit="1" customWidth="1"/>
    <col min="5" max="5" width="11.44140625" bestFit="1" customWidth="1"/>
    <col min="6" max="6" width="10.6640625" customWidth="1"/>
    <col min="7" max="7" width="10.88671875" bestFit="1" customWidth="1"/>
    <col min="8" max="8" width="10.88671875" customWidth="1"/>
    <col min="9" max="9" width="10.88671875" bestFit="1" customWidth="1"/>
    <col min="11" max="11" width="9.5546875" bestFit="1" customWidth="1"/>
    <col min="12" max="12" width="9.109375" customWidth="1"/>
    <col min="13" max="13" width="9.33203125" bestFit="1" customWidth="1"/>
  </cols>
  <sheetData>
    <row r="1" spans="1:9" ht="21">
      <c r="A1" s="87" t="s">
        <v>59</v>
      </c>
    </row>
    <row r="2" spans="1:9">
      <c r="A2" s="2"/>
    </row>
    <row r="3" spans="1:9">
      <c r="A3" s="2"/>
      <c r="B3" t="s">
        <v>3</v>
      </c>
      <c r="D3" s="1">
        <v>400000</v>
      </c>
      <c r="E3" t="s">
        <v>58</v>
      </c>
    </row>
    <row r="4" spans="1:9">
      <c r="A4" s="2"/>
      <c r="B4" t="s">
        <v>4</v>
      </c>
      <c r="D4" s="1">
        <v>20000</v>
      </c>
      <c r="E4" t="s">
        <v>58</v>
      </c>
    </row>
    <row r="5" spans="1:9">
      <c r="A5" s="2"/>
      <c r="B5" t="s">
        <v>5</v>
      </c>
      <c r="D5" s="1">
        <f>D3-D4</f>
        <v>380000</v>
      </c>
      <c r="E5" t="s">
        <v>58</v>
      </c>
    </row>
    <row r="6" spans="1:9" s="5" customFormat="1">
      <c r="A6" s="2"/>
      <c r="B6" t="s">
        <v>57</v>
      </c>
      <c r="D6" s="5">
        <v>3</v>
      </c>
      <c r="E6" t="s">
        <v>0</v>
      </c>
    </row>
    <row r="7" spans="1:9" s="5" customFormat="1">
      <c r="A7" s="2"/>
      <c r="B7"/>
      <c r="C7"/>
      <c r="D7" s="1"/>
    </row>
    <row r="8" spans="1:9" s="62" customFormat="1" ht="15.6">
      <c r="B8" s="58" t="s">
        <v>60</v>
      </c>
    </row>
    <row r="9" spans="1:9">
      <c r="B9" s="12" t="s">
        <v>0</v>
      </c>
      <c r="C9" s="13"/>
      <c r="D9" s="49">
        <v>0</v>
      </c>
      <c r="E9" s="49">
        <v>1</v>
      </c>
      <c r="F9" s="49">
        <v>2</v>
      </c>
      <c r="G9" s="14">
        <v>3</v>
      </c>
      <c r="I9" s="3"/>
    </row>
    <row r="10" spans="1:9">
      <c r="B10" s="30"/>
      <c r="C10" s="32"/>
      <c r="D10" s="36"/>
      <c r="E10" s="36"/>
      <c r="F10" s="36"/>
      <c r="G10" s="36"/>
    </row>
    <row r="11" spans="1:9">
      <c r="B11" s="25" t="s">
        <v>1</v>
      </c>
      <c r="C11" s="26"/>
      <c r="D11" s="15"/>
      <c r="E11" s="19">
        <v>360000</v>
      </c>
      <c r="F11" s="19">
        <v>360000</v>
      </c>
      <c r="G11" s="19">
        <v>360000</v>
      </c>
      <c r="I11" s="1"/>
    </row>
    <row r="12" spans="1:9">
      <c r="B12" s="25" t="s">
        <v>19</v>
      </c>
      <c r="C12" s="26"/>
      <c r="D12" s="15"/>
      <c r="E12" s="19"/>
      <c r="F12" s="19"/>
      <c r="G12" s="19"/>
      <c r="I12" s="1"/>
    </row>
    <row r="13" spans="1:9">
      <c r="B13" s="25"/>
      <c r="C13" s="26" t="s">
        <v>20</v>
      </c>
      <c r="D13" s="15"/>
      <c r="E13" s="19">
        <v>120000</v>
      </c>
      <c r="F13" s="19">
        <v>120000</v>
      </c>
      <c r="G13" s="19">
        <v>120000</v>
      </c>
      <c r="I13" s="1"/>
    </row>
    <row r="14" spans="1:9">
      <c r="B14" s="25"/>
      <c r="C14" s="26" t="s">
        <v>21</v>
      </c>
      <c r="D14" s="15"/>
      <c r="E14" s="23">
        <v>60000</v>
      </c>
      <c r="F14" s="23">
        <v>60000</v>
      </c>
      <c r="G14" s="23">
        <v>60000</v>
      </c>
      <c r="I14" s="1"/>
    </row>
    <row r="15" spans="1:9">
      <c r="B15" s="12" t="s">
        <v>2</v>
      </c>
      <c r="C15" s="13"/>
      <c r="D15" s="14"/>
      <c r="E15" s="29">
        <f>E11-E13 -E14</f>
        <v>180000</v>
      </c>
      <c r="F15" s="29">
        <f t="shared" ref="F15:G15" si="0">F11-F13 -F14</f>
        <v>180000</v>
      </c>
      <c r="G15" s="29">
        <f t="shared" si="0"/>
        <v>180000</v>
      </c>
      <c r="I15" s="1"/>
    </row>
    <row r="16" spans="1:9">
      <c r="B16" s="26"/>
      <c r="C16" s="26"/>
      <c r="D16" s="26"/>
      <c r="E16" s="84"/>
      <c r="F16" s="84"/>
      <c r="G16" s="84"/>
      <c r="H16" s="26"/>
      <c r="I16" s="43"/>
    </row>
    <row r="17" spans="2:12">
      <c r="B17" t="s">
        <v>15</v>
      </c>
    </row>
    <row r="18" spans="2:12">
      <c r="B18" t="s">
        <v>6</v>
      </c>
      <c r="D18" s="4">
        <v>0.83333333333333337</v>
      </c>
      <c r="E18" t="s">
        <v>9</v>
      </c>
    </row>
    <row r="19" spans="2:12">
      <c r="B19" t="s">
        <v>7</v>
      </c>
      <c r="D19" s="4">
        <v>0.16666666666666666</v>
      </c>
      <c r="E19" t="s">
        <v>9</v>
      </c>
    </row>
    <row r="20" spans="2:12">
      <c r="B20" t="s">
        <v>14</v>
      </c>
    </row>
    <row r="21" spans="2:12">
      <c r="B21" t="s">
        <v>17</v>
      </c>
      <c r="D21" s="4">
        <v>0.91666666666666663</v>
      </c>
      <c r="E21" t="s">
        <v>16</v>
      </c>
    </row>
    <row r="22" spans="2:12">
      <c r="B22" t="s">
        <v>17</v>
      </c>
      <c r="D22" s="4">
        <v>8.3333333333333329E-2</v>
      </c>
      <c r="E22" t="s">
        <v>18</v>
      </c>
      <c r="H22" s="6"/>
    </row>
    <row r="24" spans="2:12" ht="15.6">
      <c r="B24" s="88" t="s">
        <v>80</v>
      </c>
    </row>
    <row r="25" spans="2:12" ht="15.6">
      <c r="B25" s="2"/>
      <c r="C25" s="58" t="s">
        <v>65</v>
      </c>
    </row>
    <row r="26" spans="2:12">
      <c r="B26" s="12" t="s">
        <v>0</v>
      </c>
      <c r="C26" s="13"/>
      <c r="D26" s="49">
        <v>0</v>
      </c>
      <c r="E26" s="49">
        <v>1</v>
      </c>
      <c r="F26" s="49">
        <v>2</v>
      </c>
      <c r="G26" s="49">
        <v>3</v>
      </c>
      <c r="H26" s="49">
        <v>4</v>
      </c>
      <c r="I26" s="83"/>
      <c r="J26" s="26"/>
      <c r="K26" s="26"/>
      <c r="L26" s="26"/>
    </row>
    <row r="27" spans="2:12">
      <c r="B27" s="85" t="s">
        <v>10</v>
      </c>
      <c r="C27" s="26"/>
      <c r="D27" s="15"/>
      <c r="E27" s="15"/>
      <c r="F27" s="15"/>
      <c r="G27" s="15"/>
      <c r="H27" s="15"/>
      <c r="I27" s="26"/>
      <c r="J27" s="26"/>
      <c r="K27" s="26"/>
      <c r="L27" s="26"/>
    </row>
    <row r="28" spans="2:12">
      <c r="B28" s="25"/>
      <c r="C28" s="26" t="s">
        <v>11</v>
      </c>
      <c r="D28" s="15"/>
      <c r="E28" s="19">
        <f>E11*$D$18</f>
        <v>300000</v>
      </c>
      <c r="F28" s="19">
        <f>F11*$D$18</f>
        <v>300000</v>
      </c>
      <c r="G28" s="19">
        <f>G11*$D$18</f>
        <v>300000</v>
      </c>
      <c r="H28" s="15"/>
      <c r="I28" s="43"/>
      <c r="J28" s="26"/>
      <c r="K28" s="26"/>
      <c r="L28" s="26"/>
    </row>
    <row r="29" spans="2:12">
      <c r="B29" s="25"/>
      <c r="C29" s="26" t="s">
        <v>12</v>
      </c>
      <c r="D29" s="15"/>
      <c r="E29" s="23">
        <v>0</v>
      </c>
      <c r="F29" s="23">
        <f>E11*$D$19</f>
        <v>60000</v>
      </c>
      <c r="G29" s="23">
        <f>F11*$D$19</f>
        <v>60000</v>
      </c>
      <c r="H29" s="23">
        <f>G11*$D$19</f>
        <v>60000</v>
      </c>
      <c r="I29" s="43"/>
      <c r="J29" s="26"/>
      <c r="K29" s="26"/>
      <c r="L29" s="26"/>
    </row>
    <row r="30" spans="2:12">
      <c r="B30" s="9" t="s">
        <v>8</v>
      </c>
      <c r="C30" s="10"/>
      <c r="D30" s="16"/>
      <c r="E30" s="22">
        <f>E28+E29</f>
        <v>300000</v>
      </c>
      <c r="F30" s="22">
        <f t="shared" ref="F30:H30" si="1">F28+F29</f>
        <v>360000</v>
      </c>
      <c r="G30" s="22">
        <f t="shared" si="1"/>
        <v>360000</v>
      </c>
      <c r="H30" s="22">
        <f t="shared" si="1"/>
        <v>60000</v>
      </c>
      <c r="I30" s="44"/>
      <c r="J30" s="26"/>
      <c r="K30" s="26"/>
      <c r="L30" s="26"/>
    </row>
    <row r="31" spans="2:12">
      <c r="B31" s="85" t="s">
        <v>13</v>
      </c>
      <c r="C31" s="26"/>
      <c r="D31" s="15"/>
      <c r="E31" s="21"/>
      <c r="F31" s="21"/>
      <c r="G31" s="21"/>
      <c r="H31" s="15"/>
      <c r="I31" s="44"/>
      <c r="J31" s="26"/>
      <c r="K31" s="26"/>
      <c r="L31" s="26"/>
    </row>
    <row r="32" spans="2:12">
      <c r="B32" s="25"/>
      <c r="C32" s="26" t="s">
        <v>22</v>
      </c>
      <c r="D32" s="17"/>
      <c r="E32" s="23">
        <f>E13*$D$21</f>
        <v>110000</v>
      </c>
      <c r="F32" s="23">
        <f>F13*$D$21</f>
        <v>110000</v>
      </c>
      <c r="G32" s="23">
        <f>G13*$D$21</f>
        <v>110000</v>
      </c>
      <c r="H32" s="15"/>
      <c r="I32" s="44"/>
      <c r="J32" s="26"/>
      <c r="K32" s="26"/>
      <c r="L32" s="26"/>
    </row>
    <row r="33" spans="2:12">
      <c r="B33" s="25"/>
      <c r="C33" s="26" t="s">
        <v>23</v>
      </c>
      <c r="D33" s="15"/>
      <c r="E33" s="15"/>
      <c r="F33" s="23">
        <f>E13*$D$22</f>
        <v>10000</v>
      </c>
      <c r="G33" s="23">
        <f>F13*$D$22</f>
        <v>10000</v>
      </c>
      <c r="H33" s="23">
        <f>G13*$D$22</f>
        <v>10000</v>
      </c>
      <c r="I33" s="44"/>
      <c r="J33" s="26"/>
      <c r="K33" s="26"/>
      <c r="L33" s="26"/>
    </row>
    <row r="34" spans="2:12">
      <c r="B34" s="25"/>
      <c r="C34" s="26" t="s">
        <v>21</v>
      </c>
      <c r="D34" s="15"/>
      <c r="E34" s="21">
        <f>E14</f>
        <v>60000</v>
      </c>
      <c r="F34" s="21">
        <f t="shared" ref="F34:G34" si="2">F14</f>
        <v>60000</v>
      </c>
      <c r="G34" s="21">
        <f t="shared" si="2"/>
        <v>60000</v>
      </c>
      <c r="H34" s="24"/>
      <c r="I34" s="44"/>
      <c r="J34" s="26"/>
      <c r="K34" s="26"/>
      <c r="L34" s="26"/>
    </row>
    <row r="35" spans="2:12">
      <c r="B35" s="7" t="s">
        <v>24</v>
      </c>
      <c r="C35" s="8"/>
      <c r="D35" s="18"/>
      <c r="E35" s="20">
        <f>SUM(E32:E34)</f>
        <v>170000</v>
      </c>
      <c r="F35" s="20">
        <f t="shared" ref="F35:H35" si="3">SUM(F32:F34)</f>
        <v>180000</v>
      </c>
      <c r="G35" s="20">
        <f t="shared" si="3"/>
        <v>180000</v>
      </c>
      <c r="H35" s="20">
        <f t="shared" si="3"/>
        <v>10000</v>
      </c>
      <c r="I35" s="44"/>
      <c r="J35" s="26"/>
      <c r="K35" s="26"/>
      <c r="L35" s="26"/>
    </row>
    <row r="36" spans="2:12">
      <c r="B36" s="7" t="s">
        <v>25</v>
      </c>
      <c r="C36" s="8"/>
      <c r="D36" s="18"/>
      <c r="E36" s="20">
        <f>E30-E35</f>
        <v>130000</v>
      </c>
      <c r="F36" s="20">
        <f t="shared" ref="F36:H36" si="4">F30-F35</f>
        <v>180000</v>
      </c>
      <c r="G36" s="20">
        <f t="shared" si="4"/>
        <v>180000</v>
      </c>
      <c r="H36" s="20">
        <f t="shared" si="4"/>
        <v>50000</v>
      </c>
      <c r="I36" s="44"/>
      <c r="J36" s="26"/>
      <c r="K36" s="26"/>
      <c r="L36" s="26"/>
    </row>
    <row r="37" spans="2:12">
      <c r="B37" s="25" t="s">
        <v>26</v>
      </c>
      <c r="C37" s="26"/>
      <c r="D37" s="15"/>
      <c r="E37" s="15"/>
      <c r="F37" s="15"/>
      <c r="G37" s="15"/>
      <c r="H37" s="15"/>
      <c r="I37" s="44"/>
      <c r="J37" s="26"/>
      <c r="K37" s="26"/>
      <c r="L37" s="26"/>
    </row>
    <row r="38" spans="2:12">
      <c r="B38" s="25"/>
      <c r="C38" s="26" t="s">
        <v>27</v>
      </c>
      <c r="D38" s="19">
        <f>-D3</f>
        <v>-400000</v>
      </c>
      <c r="E38" s="15"/>
      <c r="F38" s="15"/>
      <c r="G38" s="15"/>
      <c r="H38" s="15"/>
      <c r="I38" s="44"/>
      <c r="J38" s="26"/>
      <c r="K38" s="26"/>
      <c r="L38" s="26"/>
    </row>
    <row r="39" spans="2:12">
      <c r="B39" s="25"/>
      <c r="C39" s="26" t="s">
        <v>28</v>
      </c>
      <c r="D39" s="15"/>
      <c r="E39" s="15"/>
      <c r="F39" s="15"/>
      <c r="G39" s="19">
        <f>D4</f>
        <v>20000</v>
      </c>
      <c r="H39" s="53"/>
      <c r="I39" s="44"/>
      <c r="J39" s="26"/>
      <c r="K39" s="26"/>
      <c r="L39" s="26"/>
    </row>
    <row r="40" spans="2:12" ht="15.6">
      <c r="B40" s="55" t="s">
        <v>29</v>
      </c>
      <c r="C40" s="56"/>
      <c r="D40" s="57">
        <f>SUM(D36:D39)</f>
        <v>-400000</v>
      </c>
      <c r="E40" s="57">
        <f t="shared" ref="E40:H40" si="5">SUM(E36:E39)</f>
        <v>130000</v>
      </c>
      <c r="F40" s="57">
        <f t="shared" si="5"/>
        <v>180000</v>
      </c>
      <c r="G40" s="57">
        <f t="shared" si="5"/>
        <v>200000</v>
      </c>
      <c r="H40" s="57">
        <f t="shared" si="5"/>
        <v>50000</v>
      </c>
      <c r="I40" s="61"/>
      <c r="J40" s="26"/>
      <c r="K40" s="26"/>
      <c r="L40" s="26"/>
    </row>
    <row r="42" spans="2:12" ht="15.6">
      <c r="B42" s="88" t="s">
        <v>63</v>
      </c>
    </row>
    <row r="44" spans="2:12" ht="15.6">
      <c r="B44" s="58" t="s">
        <v>62</v>
      </c>
    </row>
    <row r="45" spans="2:12">
      <c r="B45" s="7" t="s">
        <v>0</v>
      </c>
      <c r="C45" s="8"/>
      <c r="D45" s="46">
        <v>0</v>
      </c>
      <c r="E45" s="46">
        <v>1</v>
      </c>
      <c r="F45" s="46">
        <v>2</v>
      </c>
      <c r="G45" s="46">
        <v>3</v>
      </c>
      <c r="H45" s="48">
        <v>4</v>
      </c>
      <c r="J45" s="30" t="s">
        <v>34</v>
      </c>
      <c r="K45" s="32"/>
      <c r="L45" s="31"/>
    </row>
    <row r="46" spans="2:12" ht="15.6">
      <c r="B46" s="98" t="s">
        <v>66</v>
      </c>
      <c r="C46" s="32"/>
      <c r="D46" s="36"/>
      <c r="E46" s="36"/>
      <c r="F46" s="36"/>
      <c r="G46" s="36"/>
      <c r="H46" s="31"/>
      <c r="J46" s="38" t="s">
        <v>35</v>
      </c>
      <c r="K46" s="26"/>
      <c r="L46" s="27"/>
    </row>
    <row r="47" spans="2:12">
      <c r="B47" s="25"/>
      <c r="C47" s="26" t="s">
        <v>30</v>
      </c>
      <c r="D47" s="15"/>
      <c r="E47" s="15">
        <f>D48</f>
        <v>0</v>
      </c>
      <c r="F47" s="19">
        <f>E48</f>
        <v>60000</v>
      </c>
      <c r="G47" s="19">
        <f>F48</f>
        <v>60000</v>
      </c>
      <c r="H47" s="28">
        <f>G48</f>
        <v>60000</v>
      </c>
      <c r="J47" s="42" t="s">
        <v>39</v>
      </c>
      <c r="K47" s="41"/>
      <c r="L47" s="40"/>
    </row>
    <row r="48" spans="2:12">
      <c r="B48" s="25"/>
      <c r="C48" s="26" t="s">
        <v>31</v>
      </c>
      <c r="D48" s="15"/>
      <c r="E48" s="19">
        <f>E11*$D$19</f>
        <v>60000</v>
      </c>
      <c r="F48" s="19">
        <f>F11*$D$19</f>
        <v>60000</v>
      </c>
      <c r="G48" s="19">
        <f>G11*$D$19</f>
        <v>60000</v>
      </c>
      <c r="H48" s="27">
        <v>0</v>
      </c>
      <c r="J48" s="39" t="s">
        <v>40</v>
      </c>
      <c r="K48" s="41"/>
      <c r="L48" s="40"/>
    </row>
    <row r="49" spans="2:12" ht="15.6">
      <c r="B49" s="25"/>
      <c r="C49" s="90" t="s">
        <v>41</v>
      </c>
      <c r="D49" s="37"/>
      <c r="E49" s="89">
        <f>E47-E48</f>
        <v>-60000</v>
      </c>
      <c r="F49" s="89">
        <f t="shared" ref="F49:H49" si="6">F47-F48</f>
        <v>0</v>
      </c>
      <c r="G49" s="89">
        <f t="shared" si="6"/>
        <v>0</v>
      </c>
      <c r="H49" s="89">
        <f t="shared" si="6"/>
        <v>60000</v>
      </c>
    </row>
    <row r="50" spans="2:12" ht="15.6">
      <c r="B50" s="99" t="s">
        <v>67</v>
      </c>
      <c r="C50" s="26"/>
      <c r="D50" s="15"/>
      <c r="E50" s="15"/>
      <c r="F50" s="15"/>
      <c r="G50" s="15"/>
      <c r="H50" s="27"/>
      <c r="J50" s="30" t="s">
        <v>36</v>
      </c>
      <c r="K50" s="32"/>
      <c r="L50" s="31"/>
    </row>
    <row r="51" spans="2:12">
      <c r="B51" s="25"/>
      <c r="C51" s="26" t="s">
        <v>30</v>
      </c>
      <c r="D51" s="15"/>
      <c r="E51" s="15">
        <v>0</v>
      </c>
      <c r="F51" s="19">
        <f>E52</f>
        <v>10000</v>
      </c>
      <c r="G51" s="19">
        <f>F52</f>
        <v>10000</v>
      </c>
      <c r="H51" s="28">
        <f>G52</f>
        <v>10000</v>
      </c>
      <c r="J51" s="38" t="s">
        <v>37</v>
      </c>
      <c r="K51" s="26"/>
      <c r="L51" s="27"/>
    </row>
    <row r="52" spans="2:12">
      <c r="B52" s="25"/>
      <c r="C52" s="26" t="s">
        <v>31</v>
      </c>
      <c r="D52" s="15"/>
      <c r="E52" s="19">
        <f>E13*$D$22</f>
        <v>10000</v>
      </c>
      <c r="F52" s="19">
        <f>F13*$D$22</f>
        <v>10000</v>
      </c>
      <c r="G52" s="19">
        <f>G13*$D$22</f>
        <v>10000</v>
      </c>
      <c r="H52" s="27">
        <v>0</v>
      </c>
      <c r="J52" s="42" t="s">
        <v>38</v>
      </c>
      <c r="K52" s="41"/>
      <c r="L52" s="40"/>
    </row>
    <row r="53" spans="2:12" ht="15.6">
      <c r="B53" s="35"/>
      <c r="C53" s="90" t="s">
        <v>33</v>
      </c>
      <c r="D53" s="18"/>
      <c r="E53" s="91">
        <f>E52-E51</f>
        <v>10000</v>
      </c>
      <c r="F53" s="91">
        <f t="shared" ref="F53:H53" si="7">F52-F51</f>
        <v>0</v>
      </c>
      <c r="G53" s="91">
        <f t="shared" si="7"/>
        <v>0</v>
      </c>
      <c r="H53" s="92">
        <f t="shared" si="7"/>
        <v>-10000</v>
      </c>
      <c r="J53" s="39" t="s">
        <v>61</v>
      </c>
      <c r="K53" s="41"/>
      <c r="L53" s="40"/>
    </row>
    <row r="55" spans="2:12">
      <c r="C55" s="86"/>
    </row>
    <row r="56" spans="2:12" ht="15.6">
      <c r="B56" s="88" t="s">
        <v>64</v>
      </c>
    </row>
    <row r="57" spans="2:12">
      <c r="B57" s="7" t="s">
        <v>0</v>
      </c>
      <c r="C57" s="8"/>
      <c r="D57" s="46">
        <v>0</v>
      </c>
      <c r="E57" s="46">
        <v>1</v>
      </c>
      <c r="F57" s="47">
        <v>2</v>
      </c>
      <c r="G57" s="46">
        <v>3</v>
      </c>
      <c r="H57" s="46">
        <v>4</v>
      </c>
      <c r="I57" s="3"/>
    </row>
    <row r="58" spans="2:12">
      <c r="B58" s="30" t="s">
        <v>1</v>
      </c>
      <c r="C58" s="31"/>
      <c r="D58" s="15"/>
      <c r="E58" s="19">
        <f>E11</f>
        <v>360000</v>
      </c>
      <c r="F58" s="43">
        <f t="shared" ref="F58:G58" si="8">F11</f>
        <v>360000</v>
      </c>
      <c r="G58" s="19">
        <f t="shared" si="8"/>
        <v>360000</v>
      </c>
      <c r="H58" s="15"/>
    </row>
    <row r="59" spans="2:12">
      <c r="B59" s="50" t="s">
        <v>32</v>
      </c>
      <c r="C59" s="27"/>
      <c r="D59" s="15"/>
      <c r="E59" s="19">
        <f>E13</f>
        <v>120000</v>
      </c>
      <c r="F59" s="1">
        <f t="shared" ref="F59:G59" si="9">F13</f>
        <v>120000</v>
      </c>
      <c r="G59" s="19">
        <f t="shared" si="9"/>
        <v>120000</v>
      </c>
      <c r="H59" s="15"/>
    </row>
    <row r="60" spans="2:12">
      <c r="B60" s="50" t="s">
        <v>21</v>
      </c>
      <c r="C60" s="27"/>
      <c r="D60" s="15"/>
      <c r="E60" s="19">
        <f>E14</f>
        <v>60000</v>
      </c>
      <c r="F60" s="1">
        <f t="shared" ref="F60:G60" si="10">F14</f>
        <v>60000</v>
      </c>
      <c r="G60" s="19">
        <f t="shared" si="10"/>
        <v>60000</v>
      </c>
      <c r="H60" s="15"/>
    </row>
    <row r="61" spans="2:12">
      <c r="B61" s="34" t="s">
        <v>2</v>
      </c>
      <c r="C61" s="11"/>
      <c r="D61" s="18"/>
      <c r="E61" s="20">
        <f>E58-E59-E60</f>
        <v>180000</v>
      </c>
      <c r="F61" s="45">
        <f t="shared" ref="F61:G61" si="11">F58-F59-F60</f>
        <v>180000</v>
      </c>
      <c r="G61" s="20">
        <f t="shared" si="11"/>
        <v>180000</v>
      </c>
      <c r="H61" s="18"/>
      <c r="I61" s="1"/>
    </row>
    <row r="62" spans="2:12" ht="15.6">
      <c r="B62" s="50" t="s">
        <v>42</v>
      </c>
      <c r="C62" s="27"/>
      <c r="D62" s="15"/>
      <c r="E62" s="93">
        <f>E49</f>
        <v>-60000</v>
      </c>
      <c r="F62" s="94">
        <f t="shared" ref="F62:H62" si="12">F49</f>
        <v>0</v>
      </c>
      <c r="G62" s="93">
        <f t="shared" si="12"/>
        <v>0</v>
      </c>
      <c r="H62" s="93">
        <f t="shared" si="12"/>
        <v>60000</v>
      </c>
      <c r="I62" s="1"/>
    </row>
    <row r="63" spans="2:12" ht="15.6">
      <c r="B63" s="51" t="s">
        <v>43</v>
      </c>
      <c r="C63" s="40"/>
      <c r="D63" s="15"/>
      <c r="E63" s="95">
        <f>E53</f>
        <v>10000</v>
      </c>
      <c r="F63" s="96">
        <f t="shared" ref="F63:H63" si="13">F53</f>
        <v>0</v>
      </c>
      <c r="G63" s="95">
        <f t="shared" si="13"/>
        <v>0</v>
      </c>
      <c r="H63" s="95">
        <f t="shared" si="13"/>
        <v>-10000</v>
      </c>
      <c r="I63" s="1"/>
    </row>
    <row r="64" spans="2:12" ht="15.6">
      <c r="B64" s="34" t="s">
        <v>25</v>
      </c>
      <c r="C64" s="8"/>
      <c r="D64" s="18"/>
      <c r="E64" s="60">
        <f>SUM(E61:E63)</f>
        <v>130000</v>
      </c>
      <c r="F64" s="97">
        <f t="shared" ref="F64:H64" si="14">SUM(F61:F63)</f>
        <v>180000</v>
      </c>
      <c r="G64" s="60">
        <f t="shared" si="14"/>
        <v>180000</v>
      </c>
      <c r="H64" s="60">
        <f t="shared" si="14"/>
        <v>50000</v>
      </c>
      <c r="I64" s="1"/>
    </row>
    <row r="65" spans="2:9">
      <c r="B65" s="52" t="s">
        <v>26</v>
      </c>
      <c r="C65" s="32"/>
      <c r="D65" s="36"/>
      <c r="E65" s="36"/>
      <c r="F65" s="36"/>
      <c r="G65" s="36"/>
      <c r="H65" s="31"/>
    </row>
    <row r="66" spans="2:9">
      <c r="B66" s="50"/>
      <c r="C66" s="26" t="s">
        <v>27</v>
      </c>
      <c r="D66" s="19">
        <f>D40</f>
        <v>-400000</v>
      </c>
      <c r="E66" s="19"/>
      <c r="F66" s="19"/>
      <c r="G66" s="15"/>
      <c r="H66" s="28"/>
      <c r="I66" s="1"/>
    </row>
    <row r="67" spans="2:9">
      <c r="B67" s="35"/>
      <c r="C67" s="41" t="s">
        <v>28</v>
      </c>
      <c r="D67" s="53"/>
      <c r="E67" s="53"/>
      <c r="F67" s="53"/>
      <c r="G67" s="54">
        <f>G39</f>
        <v>20000</v>
      </c>
      <c r="H67" s="40"/>
      <c r="I67" s="1"/>
    </row>
    <row r="68" spans="2:9" ht="18">
      <c r="B68" s="103" t="s">
        <v>44</v>
      </c>
      <c r="C68" s="59"/>
      <c r="D68" s="57">
        <f>SUM(D66)</f>
        <v>-400000</v>
      </c>
      <c r="E68" s="57">
        <f>SUM(E64:E67)</f>
        <v>130000</v>
      </c>
      <c r="F68" s="57">
        <f t="shared" ref="F68:H68" si="15">SUM(F64:F67)</f>
        <v>180000</v>
      </c>
      <c r="G68" s="57">
        <f t="shared" si="15"/>
        <v>200000</v>
      </c>
      <c r="H68" s="57">
        <f t="shared" si="15"/>
        <v>50000</v>
      </c>
      <c r="I68" s="61"/>
    </row>
    <row r="69" spans="2:9" ht="15.6" customHeight="1">
      <c r="B69" s="100"/>
      <c r="C69" s="101"/>
      <c r="D69" s="102"/>
      <c r="E69" s="102"/>
      <c r="F69" s="102"/>
      <c r="G69" s="102"/>
      <c r="H69" s="102"/>
      <c r="I69" s="61"/>
    </row>
    <row r="70" spans="2:9" ht="15.6">
      <c r="B70" s="104" t="s">
        <v>68</v>
      </c>
      <c r="C70" s="26"/>
      <c r="D70" s="26"/>
      <c r="E70" s="44"/>
      <c r="F70" s="44"/>
      <c r="G70" s="44"/>
      <c r="H70" s="26"/>
    </row>
    <row r="71" spans="2:9" ht="15.6">
      <c r="B71" s="104" t="s">
        <v>69</v>
      </c>
      <c r="C71" s="26"/>
      <c r="D71" s="26"/>
      <c r="E71" s="44"/>
      <c r="F71" s="44"/>
      <c r="G71" s="44"/>
      <c r="H71" s="26"/>
    </row>
    <row r="72" spans="2:9">
      <c r="B72" s="33"/>
      <c r="C72" s="26"/>
      <c r="D72" s="26"/>
      <c r="E72" s="43"/>
      <c r="F72" s="43"/>
      <c r="G72" s="43"/>
      <c r="H72" s="43"/>
    </row>
    <row r="73" spans="2:9" ht="15.6">
      <c r="B73" s="106" t="s">
        <v>78</v>
      </c>
      <c r="C73" s="26"/>
      <c r="D73" s="26"/>
      <c r="E73" s="43"/>
      <c r="F73" s="43"/>
      <c r="G73" s="43"/>
      <c r="H73" s="43"/>
    </row>
    <row r="74" spans="2:9" ht="15.6">
      <c r="B74" s="104" t="s">
        <v>70</v>
      </c>
      <c r="C74" s="26"/>
      <c r="D74" s="83"/>
      <c r="E74" s="83"/>
      <c r="F74" s="83"/>
      <c r="G74" s="105"/>
      <c r="H74" s="105"/>
    </row>
    <row r="75" spans="2:9" ht="15.6">
      <c r="B75" s="106" t="s">
        <v>79</v>
      </c>
      <c r="C75" s="104"/>
      <c r="D75" s="107"/>
      <c r="E75" s="107"/>
      <c r="F75" s="107"/>
      <c r="G75" s="107"/>
      <c r="H75" s="107"/>
      <c r="I75" s="61"/>
    </row>
    <row r="76" spans="2:9" ht="15.6">
      <c r="B76" s="106" t="s">
        <v>71</v>
      </c>
      <c r="C76" s="101"/>
      <c r="D76" s="102"/>
      <c r="E76" s="102"/>
      <c r="F76" s="102"/>
      <c r="G76" s="102"/>
      <c r="H76" s="102"/>
    </row>
    <row r="77" spans="2:9">
      <c r="B77" s="26"/>
      <c r="C77" s="26"/>
      <c r="D77" s="26"/>
      <c r="E77" s="26"/>
      <c r="F77" s="26"/>
      <c r="G77" s="26"/>
      <c r="H77" s="26"/>
    </row>
    <row r="78" spans="2:9" ht="17.399999999999999">
      <c r="B78" s="101" t="s">
        <v>76</v>
      </c>
      <c r="C78" s="104"/>
      <c r="D78" s="104"/>
      <c r="E78" s="104"/>
      <c r="F78" s="104"/>
      <c r="G78" s="108"/>
      <c r="H78" s="108"/>
    </row>
    <row r="79" spans="2:9">
      <c r="B79" s="7" t="s">
        <v>0</v>
      </c>
      <c r="C79" s="8"/>
      <c r="D79" s="46">
        <v>0</v>
      </c>
      <c r="E79" s="46">
        <v>1</v>
      </c>
      <c r="F79" s="47">
        <v>2</v>
      </c>
      <c r="G79" s="46">
        <v>3</v>
      </c>
      <c r="H79" s="46">
        <v>4</v>
      </c>
    </row>
    <row r="80" spans="2:9" ht="15.6">
      <c r="B80" s="109" t="s">
        <v>72</v>
      </c>
      <c r="C80" s="110"/>
      <c r="D80" s="60">
        <f>- D68</f>
        <v>400000</v>
      </c>
      <c r="E80" s="60">
        <f>D80-E68</f>
        <v>270000</v>
      </c>
      <c r="F80" s="60">
        <f t="shared" ref="F80:H80" si="16">E80-F68</f>
        <v>90000</v>
      </c>
      <c r="G80" s="60">
        <f t="shared" si="16"/>
        <v>-110000</v>
      </c>
      <c r="H80" s="60">
        <f t="shared" si="16"/>
        <v>-160000</v>
      </c>
    </row>
    <row r="81" spans="2:8" ht="15.6">
      <c r="B81" s="62"/>
      <c r="C81" s="62"/>
      <c r="D81" s="62"/>
      <c r="E81" s="62"/>
      <c r="F81" s="62"/>
      <c r="G81" s="62"/>
      <c r="H81" s="62"/>
    </row>
    <row r="82" spans="2:8" ht="15.6">
      <c r="B82" s="62" t="s">
        <v>73</v>
      </c>
      <c r="C82" s="62"/>
      <c r="D82" s="62"/>
      <c r="E82" s="62"/>
      <c r="F82" s="62"/>
    </row>
    <row r="83" spans="2:8" ht="15.6">
      <c r="B83" s="62" t="s">
        <v>75</v>
      </c>
      <c r="C83" s="62"/>
      <c r="D83" s="62"/>
      <c r="E83" s="62"/>
      <c r="F83" s="62"/>
    </row>
    <row r="84" spans="2:8" ht="15.6">
      <c r="B84" s="62" t="s">
        <v>74</v>
      </c>
      <c r="C84" s="62"/>
      <c r="D84" s="62"/>
      <c r="E84" s="62"/>
      <c r="F84" s="62"/>
    </row>
    <row r="85" spans="2:8" ht="15.6">
      <c r="B85" s="62" t="s">
        <v>81</v>
      </c>
      <c r="C85" s="62"/>
      <c r="D85" s="62"/>
      <c r="E85" s="62"/>
      <c r="F85" s="62"/>
    </row>
    <row r="86" spans="2:8" ht="15.6">
      <c r="B86" s="62" t="s">
        <v>77</v>
      </c>
      <c r="C86" s="62"/>
      <c r="D86" s="62"/>
      <c r="E86" s="62"/>
      <c r="F86" s="62"/>
    </row>
    <row r="87" spans="2:8" ht="15.6">
      <c r="B87" s="62" t="s">
        <v>82</v>
      </c>
      <c r="C87" s="62"/>
      <c r="D87" s="62"/>
      <c r="E87" s="62"/>
      <c r="F87" s="62"/>
    </row>
    <row r="88" spans="2:8" ht="15.6">
      <c r="B88" s="62" t="s">
        <v>83</v>
      </c>
      <c r="C88" s="62"/>
      <c r="D88" s="62"/>
      <c r="E88" s="62"/>
      <c r="F88" s="62"/>
    </row>
    <row r="89" spans="2:8" ht="15.6">
      <c r="B89" s="62" t="s">
        <v>84</v>
      </c>
      <c r="C89" s="62"/>
      <c r="D89" s="62"/>
      <c r="E89" s="62"/>
      <c r="F89" s="62"/>
    </row>
    <row r="90" spans="2:8" ht="15.6">
      <c r="B90" s="62"/>
      <c r="C90" s="62"/>
      <c r="D90" s="62"/>
      <c r="E90" s="62"/>
      <c r="F90" s="62"/>
    </row>
    <row r="91" spans="2:8" ht="15.6">
      <c r="B91" s="62"/>
      <c r="C91" s="62"/>
      <c r="D91" s="62"/>
      <c r="E91" s="62"/>
      <c r="F91" s="62"/>
    </row>
    <row r="92" spans="2:8" ht="15.6">
      <c r="B92" s="62"/>
      <c r="C92" s="62"/>
      <c r="D92" s="62"/>
      <c r="E92" s="62"/>
      <c r="F92" s="62"/>
    </row>
  </sheetData>
  <printOptions headings="1" gridLines="1"/>
  <pageMargins left="0.7" right="0.7" top="0.75" bottom="0.75" header="0.3" footer="0.3"/>
  <pageSetup paperSize="9" scale="5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workbookViewId="0">
      <selection activeCell="I15" sqref="I15"/>
    </sheetView>
  </sheetViews>
  <sheetFormatPr defaultRowHeight="14.4"/>
  <cols>
    <col min="7" max="7" width="9.6640625" customWidth="1"/>
    <col min="8" max="8" width="10.5546875" customWidth="1"/>
  </cols>
  <sheetData>
    <row r="2" spans="2:8" ht="18">
      <c r="B2" s="82" t="s">
        <v>56</v>
      </c>
    </row>
    <row r="4" spans="2:8" ht="18">
      <c r="B4" s="63" t="s">
        <v>48</v>
      </c>
      <c r="C4" s="64"/>
      <c r="D4" s="64"/>
      <c r="E4" s="64"/>
      <c r="F4" s="64"/>
      <c r="G4" s="36"/>
      <c r="H4" s="31"/>
    </row>
    <row r="5" spans="2:8" ht="18">
      <c r="B5" s="65" t="s">
        <v>45</v>
      </c>
      <c r="C5" s="66"/>
      <c r="D5" s="66"/>
      <c r="E5" s="66"/>
      <c r="F5" s="26"/>
      <c r="G5" s="76">
        <v>0.08</v>
      </c>
      <c r="H5" s="67">
        <v>0.04</v>
      </c>
    </row>
    <row r="6" spans="2:8" ht="18">
      <c r="B6" s="72" t="s">
        <v>49</v>
      </c>
      <c r="C6" s="73"/>
      <c r="D6" s="73"/>
      <c r="E6" s="73"/>
      <c r="F6" s="41"/>
      <c r="G6" s="77">
        <v>0.03</v>
      </c>
      <c r="H6" s="74">
        <v>0.03</v>
      </c>
    </row>
    <row r="7" spans="2:8" ht="18">
      <c r="B7" s="63" t="s">
        <v>51</v>
      </c>
      <c r="C7" s="64"/>
      <c r="D7" s="64"/>
      <c r="E7" s="64"/>
      <c r="F7" s="32"/>
      <c r="G7" s="78"/>
      <c r="H7" s="75"/>
    </row>
    <row r="8" spans="2:8" ht="18">
      <c r="B8" s="65" t="s">
        <v>52</v>
      </c>
      <c r="C8" s="66"/>
      <c r="D8" s="66"/>
      <c r="E8" s="66"/>
      <c r="F8" s="26"/>
      <c r="G8" s="76">
        <f>G5-G6</f>
        <v>0.05</v>
      </c>
      <c r="H8" s="67">
        <f>H5-H6</f>
        <v>1.0000000000000002E-2</v>
      </c>
    </row>
    <row r="9" spans="2:8" ht="18">
      <c r="B9" s="65" t="s">
        <v>50</v>
      </c>
      <c r="C9" s="66"/>
      <c r="D9" s="66"/>
      <c r="E9" s="66"/>
      <c r="F9" s="26"/>
      <c r="G9" s="79">
        <f>(G5-G6)/(1+G6)</f>
        <v>4.8543689320388349E-2</v>
      </c>
      <c r="H9" s="69">
        <f>(H5-H6)/(1+H6)</f>
        <v>9.7087378640776708E-3</v>
      </c>
    </row>
    <row r="10" spans="2:8" ht="18">
      <c r="B10" s="72"/>
      <c r="C10" s="73"/>
      <c r="D10" s="73"/>
      <c r="E10" s="73"/>
      <c r="F10" s="41"/>
      <c r="G10" s="80"/>
      <c r="H10" s="40"/>
    </row>
    <row r="11" spans="2:8" ht="18">
      <c r="B11" s="63" t="s">
        <v>54</v>
      </c>
      <c r="C11" s="64"/>
      <c r="D11" s="64"/>
      <c r="E11" s="64"/>
      <c r="F11" s="32"/>
      <c r="G11" s="78"/>
      <c r="H11" s="31"/>
    </row>
    <row r="12" spans="2:8" ht="18">
      <c r="B12" s="65" t="s">
        <v>46</v>
      </c>
      <c r="C12" s="66"/>
      <c r="D12" s="66"/>
      <c r="E12" s="66"/>
      <c r="F12" s="26"/>
      <c r="G12" s="76">
        <v>0.3</v>
      </c>
      <c r="H12" s="67">
        <f>G12</f>
        <v>0.3</v>
      </c>
    </row>
    <row r="13" spans="2:8" ht="18">
      <c r="B13" s="72" t="s">
        <v>47</v>
      </c>
      <c r="C13" s="73"/>
      <c r="D13" s="73"/>
      <c r="E13" s="73"/>
      <c r="F13" s="41"/>
      <c r="G13" s="77">
        <v>0.7</v>
      </c>
      <c r="H13" s="74">
        <f>G13</f>
        <v>0.7</v>
      </c>
    </row>
    <row r="14" spans="2:8" ht="18">
      <c r="B14" s="68"/>
      <c r="C14" s="26"/>
      <c r="D14" s="26"/>
      <c r="E14" s="26"/>
      <c r="F14" s="26"/>
      <c r="G14" s="15"/>
      <c r="H14" s="27"/>
    </row>
    <row r="15" spans="2:8" ht="18">
      <c r="B15" s="68" t="s">
        <v>53</v>
      </c>
      <c r="C15" s="26"/>
      <c r="D15" s="26"/>
      <c r="E15" s="26"/>
      <c r="F15" s="26"/>
      <c r="G15" s="79">
        <f>G5*(1-G12)</f>
        <v>5.5999999999999994E-2</v>
      </c>
      <c r="H15" s="69">
        <f>H5*(1-H12)</f>
        <v>2.7999999999999997E-2</v>
      </c>
    </row>
    <row r="16" spans="2:8" ht="18">
      <c r="B16" s="70" t="s">
        <v>55</v>
      </c>
      <c r="C16" s="41"/>
      <c r="D16" s="41"/>
      <c r="E16" s="41"/>
      <c r="F16" s="41"/>
      <c r="G16" s="81">
        <f>G15-G6</f>
        <v>2.5999999999999995E-2</v>
      </c>
      <c r="H16" s="71">
        <f>H15-H6</f>
        <v>-2.0000000000000018E-3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Kapitel 2, taleksempel</vt:lpstr>
      <vt:lpstr>Kalkulationsrentefod</vt:lpstr>
      <vt:lpstr>Ark3</vt:lpstr>
      <vt:lpstr>'Kapitel 2, taleksempel'!Udskriftsområde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2011-04-06T10:16:15Z</cp:lastPrinted>
  <dcterms:created xsi:type="dcterms:W3CDTF">2011-04-05T17:11:40Z</dcterms:created>
  <dcterms:modified xsi:type="dcterms:W3CDTF">2013-10-14T16:24:20Z</dcterms:modified>
</cp:coreProperties>
</file>